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uhdhhvscmdtvjfcst43\Dropbox\001書きかえ\"/>
    </mc:Choice>
  </mc:AlternateContent>
  <xr:revisionPtr revIDLastSave="0" documentId="13_ncr:1_{8A1188B0-951E-4BCD-A1AB-CBB88A111AB6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FAQ" sheetId="3" r:id="rId1"/>
    <sheet name="試算" sheetId="5" r:id="rId2"/>
    <sheet name="新旧相対比の時系列" sheetId="4" r:id="rId3"/>
    <sheet name="旧方式" sheetId="1" r:id="rId4"/>
    <sheet name="新方式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4" l="1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C26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5" i="4"/>
  <c r="C24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18" i="4"/>
  <c r="C17" i="4"/>
  <c r="C16" i="4"/>
  <c r="C15" i="4"/>
  <c r="C14" i="4"/>
  <c r="C13" i="4"/>
  <c r="C12" i="4"/>
  <c r="C11" i="4"/>
  <c r="C10" i="4"/>
  <c r="C9" i="4"/>
  <c r="C8" i="4"/>
  <c r="C7" i="4"/>
  <c r="R12" i="5"/>
  <c r="R14" i="5" s="1"/>
  <c r="R16" i="5" s="1"/>
  <c r="R18" i="5" s="1"/>
  <c r="J12" i="5"/>
  <c r="J14" i="5" s="1"/>
  <c r="J16" i="5" s="1"/>
  <c r="J18" i="5" s="1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V9" i="5"/>
  <c r="V12" i="5" s="1"/>
  <c r="V14" i="5" s="1"/>
  <c r="V16" i="5" s="1"/>
  <c r="V18" i="5" s="1"/>
  <c r="U9" i="5"/>
  <c r="T9" i="5"/>
  <c r="T12" i="5" s="1"/>
  <c r="T14" i="5" s="1"/>
  <c r="T16" i="5" s="1"/>
  <c r="T18" i="5" s="1"/>
  <c r="S9" i="5"/>
  <c r="R9" i="5"/>
  <c r="Q9" i="5"/>
  <c r="P9" i="5"/>
  <c r="O9" i="5"/>
  <c r="N9" i="5"/>
  <c r="M9" i="5"/>
  <c r="L9" i="5"/>
  <c r="K9" i="5"/>
  <c r="J9" i="5"/>
  <c r="I9" i="5"/>
  <c r="H9" i="5"/>
  <c r="H12" i="5" s="1"/>
  <c r="G9" i="5"/>
  <c r="G12" i="5" s="1"/>
  <c r="G14" i="5" s="1"/>
  <c r="G16" i="5" s="1"/>
  <c r="G18" i="5" s="1"/>
  <c r="F9" i="5"/>
  <c r="E9" i="5"/>
  <c r="D9" i="5"/>
  <c r="C10" i="5"/>
  <c r="C9" i="5"/>
  <c r="C12" i="5" s="1"/>
  <c r="C14" i="5" s="1"/>
  <c r="C16" i="5" s="1"/>
  <c r="C18" i="5" s="1"/>
  <c r="B20" i="5" s="1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C7" i="5"/>
  <c r="V7" i="5"/>
  <c r="U7" i="5"/>
  <c r="T7" i="5"/>
  <c r="S7" i="5"/>
  <c r="S12" i="5" s="1"/>
  <c r="R7" i="5"/>
  <c r="Q7" i="5"/>
  <c r="P7" i="5"/>
  <c r="O7" i="5"/>
  <c r="N7" i="5"/>
  <c r="M7" i="5"/>
  <c r="L7" i="5"/>
  <c r="K7" i="5"/>
  <c r="K12" i="5" s="1"/>
  <c r="K14" i="5" s="1"/>
  <c r="K16" i="5" s="1"/>
  <c r="K18" i="5" s="1"/>
  <c r="J7" i="5"/>
  <c r="I7" i="5"/>
  <c r="H7" i="5"/>
  <c r="G7" i="5"/>
  <c r="F7" i="5"/>
  <c r="E7" i="5"/>
  <c r="D7" i="5"/>
  <c r="D12" i="5" l="1"/>
  <c r="D14" i="5" s="1"/>
  <c r="E12" i="5"/>
  <c r="E14" i="5" s="1"/>
  <c r="E16" i="5" s="1"/>
  <c r="E18" i="5" s="1"/>
  <c r="F12" i="5"/>
  <c r="F14" i="5" s="1"/>
  <c r="F16" i="5" s="1"/>
  <c r="F18" i="5" s="1"/>
  <c r="I12" i="5"/>
  <c r="I14" i="5" s="1"/>
  <c r="B24" i="5"/>
  <c r="C24" i="5" s="1"/>
  <c r="L12" i="5"/>
  <c r="L14" i="5" s="1"/>
  <c r="L16" i="5" s="1"/>
  <c r="L18" i="5" s="1"/>
  <c r="M12" i="5"/>
  <c r="M14" i="5" s="1"/>
  <c r="H14" i="5"/>
  <c r="H16" i="5" s="1"/>
  <c r="H18" i="5" s="1"/>
  <c r="N12" i="5"/>
  <c r="N14" i="5" s="1"/>
  <c r="O12" i="5"/>
  <c r="O14" i="5" s="1"/>
  <c r="O16" i="5" s="1"/>
  <c r="O18" i="5" s="1"/>
  <c r="P12" i="5"/>
  <c r="P14" i="5" s="1"/>
  <c r="P16" i="5" s="1"/>
  <c r="P18" i="5" s="1"/>
  <c r="S14" i="5"/>
  <c r="S16" i="5" s="1"/>
  <c r="S18" i="5" s="1"/>
  <c r="Q12" i="5"/>
  <c r="Q14" i="5" s="1"/>
  <c r="U12" i="5"/>
  <c r="U14" i="5" s="1"/>
  <c r="U16" i="5" s="1"/>
  <c r="U18" i="5" s="1"/>
  <c r="B22" i="5"/>
  <c r="C20" i="5"/>
  <c r="Q16" i="5"/>
  <c r="Q18" i="5" s="1"/>
  <c r="I16" i="5"/>
  <c r="I18" i="5" s="1"/>
  <c r="C22" i="5" s="1"/>
  <c r="M16" i="5"/>
  <c r="M18" i="5" s="1"/>
  <c r="N16" i="5"/>
  <c r="N18" i="5" s="1"/>
  <c r="D16" i="5"/>
  <c r="D18" i="5" s="1"/>
  <c r="B21" i="5" l="1"/>
  <c r="C21" i="5"/>
  <c r="C23" i="5"/>
  <c r="B23" i="5"/>
</calcChain>
</file>

<file path=xl/sharedStrings.xml><?xml version="1.0" encoding="utf-8"?>
<sst xmlns="http://schemas.openxmlformats.org/spreadsheetml/2006/main" count="843" uniqueCount="96">
  <si>
    <t>建設工事受注動態統計調査報告</t>
    <phoneticPr fontId="2"/>
  </si>
  <si>
    <t>公共機関からの受注工事</t>
    <phoneticPr fontId="2"/>
  </si>
  <si>
    <t>土木工事</t>
    <phoneticPr fontId="2"/>
  </si>
  <si>
    <t>建築工事・</t>
    <phoneticPr fontId="2"/>
  </si>
  <si>
    <t>機械装置等</t>
    <phoneticPr fontId="2"/>
  </si>
  <si>
    <t>建築設備</t>
    <phoneticPr fontId="2"/>
  </si>
  <si>
    <t>工事</t>
    <phoneticPr fontId="2"/>
  </si>
  <si>
    <t>5月</t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</si>
  <si>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</si>
  <si>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</si>
  <si>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</si>
  <si>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</si>
  <si>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</si>
  <si>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</si>
  <si>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</si>
  <si>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>2月</t>
    <phoneticPr fontId="2"/>
  </si>
  <si>
    <t>3月</t>
    <phoneticPr fontId="2"/>
  </si>
  <si>
    <t>平成31年 4月</t>
    <phoneticPr fontId="2"/>
  </si>
  <si>
    <t>R1年</t>
    <phoneticPr fontId="2"/>
  </si>
  <si>
    <t>（単位：百万円）</t>
    <phoneticPr fontId="2"/>
  </si>
  <si>
    <t>資料編</t>
    <phoneticPr fontId="2"/>
  </si>
  <si>
    <t>受注高合計</t>
    <phoneticPr fontId="2"/>
  </si>
  <si>
    <t>民間等からの受注工事</t>
    <phoneticPr fontId="2"/>
  </si>
  <si>
    <t>R2. 1- 3</t>
    <phoneticPr fontId="2"/>
  </si>
  <si>
    <t>平成30年 4月</t>
    <phoneticPr fontId="2"/>
  </si>
  <si>
    <t>平成31年 1月</t>
    <phoneticPr fontId="2"/>
  </si>
  <si>
    <t>令和2年 1月</t>
    <phoneticPr fontId="2"/>
  </si>
  <si>
    <t>Ⅰ．受注高</t>
    <phoneticPr fontId="2"/>
  </si>
  <si>
    <t>Ⅰ－１．工事種類別受注高時系列表</t>
    <phoneticPr fontId="2"/>
  </si>
  <si>
    <t>元請受注高</t>
    <phoneticPr fontId="2"/>
  </si>
  <si>
    <t>下請受注高</t>
    <phoneticPr fontId="2"/>
  </si>
  <si>
    <t>H30年度</t>
    <phoneticPr fontId="2"/>
  </si>
  <si>
    <t>R1年度</t>
    <phoneticPr fontId="2"/>
  </si>
  <si>
    <t>H30年</t>
    <phoneticPr fontId="2"/>
  </si>
  <si>
    <t>平成29年 4月</t>
    <phoneticPr fontId="2"/>
  </si>
  <si>
    <t>平成30年 1月</t>
    <phoneticPr fontId="2"/>
  </si>
  <si>
    <t>注）　資料編における「Ⅰ．受注高」は，建設業者が受注した全ての工事の総受注高である。</t>
    <phoneticPr fontId="2"/>
  </si>
  <si>
    <t>R2. 4- 6</t>
    <phoneticPr fontId="2"/>
  </si>
  <si>
    <t>令和2年 4月</t>
    <phoneticPr fontId="2"/>
  </si>
  <si>
    <t>令和3年 1月</t>
    <phoneticPr fontId="2"/>
  </si>
  <si>
    <t>Ⅰ．受注高の対前年同月比</t>
    <phoneticPr fontId="2"/>
  </si>
  <si>
    <t>Ⅰ－１．工事種類別受注高前年同月比時系列表</t>
    <phoneticPr fontId="2"/>
  </si>
  <si>
    <t>（単位：％）</t>
    <phoneticPr fontId="2"/>
  </si>
  <si>
    <t>R2. 7- 9</t>
    <phoneticPr fontId="2"/>
  </si>
  <si>
    <t>R2.10-12</t>
    <phoneticPr fontId="2"/>
  </si>
  <si>
    <t>R3. 1- 3</t>
    <phoneticPr fontId="2"/>
  </si>
  <si>
    <t>R2年度</t>
    <phoneticPr fontId="2"/>
  </si>
  <si>
    <t>H31. 4～R2. 3</t>
    <phoneticPr fontId="2"/>
  </si>
  <si>
    <t>R2. 4～R3. 3</t>
    <phoneticPr fontId="2"/>
  </si>
  <si>
    <t>R2年</t>
    <phoneticPr fontId="2"/>
  </si>
  <si>
    <t>R2. 1～R2. 3</t>
    <phoneticPr fontId="2"/>
  </si>
  <si>
    <t>R3. 1～R3. 3</t>
    <phoneticPr fontId="2"/>
  </si>
  <si>
    <t>令和元年 5月</t>
    <phoneticPr fontId="2"/>
  </si>
  <si>
    <t>令和4年 1月</t>
    <phoneticPr fontId="2"/>
  </si>
  <si>
    <t>令和3年 4月</t>
    <phoneticPr fontId="2"/>
  </si>
  <si>
    <t>-</t>
  </si>
  <si>
    <t>R3. 4- 6</t>
    <phoneticPr fontId="2"/>
  </si>
  <si>
    <t>R3. 1～R3. 4</t>
    <phoneticPr fontId="2"/>
  </si>
  <si>
    <t>R2. 1～R2. 4</t>
    <phoneticPr fontId="2"/>
  </si>
  <si>
    <t>R2年</t>
  </si>
  <si>
    <t>R3. 4～R3. 4</t>
    <phoneticPr fontId="2"/>
  </si>
  <si>
    <t>R2. 4～R2. 4</t>
    <phoneticPr fontId="2"/>
  </si>
  <si>
    <t>FY2020</t>
    <phoneticPr fontId="2"/>
  </si>
  <si>
    <r>
      <rPr>
        <sz val="10"/>
        <rFont val="ＭＳ ゴシック"/>
        <family val="3"/>
        <charset val="128"/>
      </rPr>
      <t>受注高合計</t>
    </r>
    <phoneticPr fontId="2"/>
  </si>
  <si>
    <r>
      <rPr>
        <sz val="10"/>
        <rFont val="ＭＳ ゴシック"/>
        <family val="3"/>
        <charset val="128"/>
      </rPr>
      <t>元請受注高</t>
    </r>
    <phoneticPr fontId="2"/>
  </si>
  <si>
    <r>
      <rPr>
        <sz val="10"/>
        <rFont val="ＭＳ ゴシック"/>
        <family val="3"/>
        <charset val="128"/>
      </rPr>
      <t>下請受注高</t>
    </r>
    <phoneticPr fontId="2"/>
  </si>
  <si>
    <r>
      <rPr>
        <sz val="10"/>
        <rFont val="ＭＳ ゴシック"/>
        <family val="3"/>
        <charset val="128"/>
      </rPr>
      <t>公共機関からの受注工事</t>
    </r>
    <phoneticPr fontId="2"/>
  </si>
  <si>
    <r>
      <rPr>
        <sz val="10"/>
        <rFont val="ＭＳ ゴシック"/>
        <family val="3"/>
        <charset val="128"/>
      </rPr>
      <t>民間等からの受注工事</t>
    </r>
    <phoneticPr fontId="2"/>
  </si>
  <si>
    <r>
      <rPr>
        <sz val="9"/>
        <rFont val="ＭＳ ゴシック"/>
        <family val="3"/>
        <charset val="128"/>
      </rPr>
      <t>土木工事</t>
    </r>
    <phoneticPr fontId="2"/>
  </si>
  <si>
    <r>
      <rPr>
        <sz val="9"/>
        <rFont val="ＭＳ ゴシック"/>
        <family val="3"/>
        <charset val="128"/>
      </rPr>
      <t>建築工事・</t>
    </r>
    <phoneticPr fontId="2"/>
  </si>
  <si>
    <r>
      <rPr>
        <sz val="9"/>
        <rFont val="ＭＳ ゴシック"/>
        <family val="3"/>
        <charset val="128"/>
      </rPr>
      <t>機械装置等</t>
    </r>
    <phoneticPr fontId="2"/>
  </si>
  <si>
    <r>
      <rPr>
        <sz val="9"/>
        <rFont val="ＭＳ ゴシック"/>
        <family val="3"/>
        <charset val="128"/>
      </rPr>
      <t>建築設備</t>
    </r>
    <phoneticPr fontId="2"/>
  </si>
  <si>
    <r>
      <rPr>
        <sz val="9"/>
        <rFont val="ＭＳ ゴシック"/>
        <family val="3"/>
        <charset val="128"/>
      </rPr>
      <t>工事</t>
    </r>
    <phoneticPr fontId="2"/>
  </si>
  <si>
    <t>旧方式</t>
    <rPh sb="0" eb="3">
      <t>キュウホウシキ</t>
    </rPh>
    <phoneticPr fontId="2"/>
  </si>
  <si>
    <t>新方式</t>
    <rPh sb="0" eb="3">
      <t>シンホウシキ</t>
    </rPh>
    <phoneticPr fontId="2"/>
  </si>
  <si>
    <t>新旧相対比</t>
    <rPh sb="0" eb="2">
      <t>シンキュウ</t>
    </rPh>
    <rPh sb="2" eb="4">
      <t>ソウタイ</t>
    </rPh>
    <rPh sb="4" eb="5">
      <t>ヒ</t>
    </rPh>
    <phoneticPr fontId="2"/>
  </si>
  <si>
    <r>
      <t>4</t>
    </r>
    <r>
      <rPr>
        <sz val="11"/>
        <rFont val="ＭＳ Ｐ明朝"/>
        <family val="1"/>
        <charset val="128"/>
      </rPr>
      <t>月</t>
    </r>
    <rPh sb="1" eb="2">
      <t>ガツ</t>
    </rPh>
    <phoneticPr fontId="2"/>
  </si>
  <si>
    <r>
      <t>5-3</t>
    </r>
    <r>
      <rPr>
        <sz val="11"/>
        <rFont val="ＭＳ Ｐ明朝"/>
        <family val="1"/>
        <charset val="128"/>
      </rPr>
      <t>月</t>
    </r>
    <rPh sb="3" eb="4">
      <t>ガツ</t>
    </rPh>
    <phoneticPr fontId="2"/>
  </si>
  <si>
    <t>差分</t>
    <rPh sb="0" eb="2">
      <t>サブン</t>
    </rPh>
    <phoneticPr fontId="2"/>
  </si>
  <si>
    <t>ステップ1</t>
    <phoneticPr fontId="2"/>
  </si>
  <si>
    <t>ステップ2</t>
  </si>
  <si>
    <t>ステップ3</t>
  </si>
  <si>
    <t>工事種類別</t>
    <rPh sb="0" eb="2">
      <t>コウジ</t>
    </rPh>
    <rPh sb="2" eb="5">
      <t>シュルイベツ</t>
    </rPh>
    <phoneticPr fontId="2"/>
  </si>
  <si>
    <t>工事種類別×請別</t>
    <rPh sb="0" eb="2">
      <t>コウジ</t>
    </rPh>
    <rPh sb="2" eb="5">
      <t>シュルイベツ</t>
    </rPh>
    <rPh sb="6" eb="7">
      <t>ウ</t>
    </rPh>
    <rPh sb="7" eb="8">
      <t>ベツ</t>
    </rPh>
    <phoneticPr fontId="2"/>
  </si>
  <si>
    <t>工事種類別×請別（最も細分化）</t>
    <rPh sb="0" eb="2">
      <t>コウジ</t>
    </rPh>
    <rPh sb="2" eb="5">
      <t>シュルイベツ</t>
    </rPh>
    <rPh sb="6" eb="7">
      <t>ウ</t>
    </rPh>
    <rPh sb="7" eb="8">
      <t>ベツ</t>
    </rPh>
    <rPh sb="9" eb="10">
      <t>モット</t>
    </rPh>
    <rPh sb="11" eb="14">
      <t>サイブンカ</t>
    </rPh>
    <phoneticPr fontId="2"/>
  </si>
  <si>
    <t>工事種類別×請別（最もラフ）</t>
    <rPh sb="0" eb="2">
      <t>コウジ</t>
    </rPh>
    <rPh sb="2" eb="5">
      <t>シュルイベツ</t>
    </rPh>
    <rPh sb="6" eb="7">
      <t>ウ</t>
    </rPh>
    <rPh sb="7" eb="8">
      <t>ベツ</t>
    </rPh>
    <rPh sb="9" eb="10">
      <t>モット</t>
    </rPh>
    <phoneticPr fontId="2"/>
  </si>
  <si>
    <t>旧方式　</t>
    <rPh sb="0" eb="3">
      <t>キュウホウシキ</t>
    </rPh>
    <phoneticPr fontId="2"/>
  </si>
  <si>
    <t>新方式</t>
    <rPh sb="0" eb="3">
      <t>シンホウシキ</t>
    </rPh>
    <phoneticPr fontId="2"/>
  </si>
  <si>
    <t>試算</t>
    <rPh sb="0" eb="2">
      <t>シサン</t>
    </rPh>
    <phoneticPr fontId="2"/>
  </si>
  <si>
    <t>新旧相対比の計算及び３つのステップによる試算結果</t>
    <rPh sb="0" eb="5">
      <t>シンキュウソウタイヒ</t>
    </rPh>
    <rPh sb="6" eb="8">
      <t>ケイサン</t>
    </rPh>
    <rPh sb="8" eb="9">
      <t>オヨ</t>
    </rPh>
    <rPh sb="20" eb="22">
      <t>シサン</t>
    </rPh>
    <rPh sb="22" eb="24">
      <t>ケッカ</t>
    </rPh>
    <phoneticPr fontId="2"/>
  </si>
  <si>
    <t>建設工事統計調査－建設工事受注動態統計調査－確報－受注高　2021年3月の国交省データ</t>
    <rPh sb="37" eb="40">
      <t>コッコウショウ</t>
    </rPh>
    <phoneticPr fontId="2"/>
  </si>
  <si>
    <t>建設工事統計調査－建設工事受注動態統計調査－確報－受注高　2021年4月の国交省データ</t>
    <rPh sb="37" eb="40">
      <t>コッコウショウ</t>
    </rPh>
    <phoneticPr fontId="2"/>
  </si>
  <si>
    <t>新旧相対比の時系列</t>
    <phoneticPr fontId="2"/>
  </si>
  <si>
    <t>新旧相対比の月別の数値</t>
    <rPh sb="0" eb="5">
      <t>シンキュウソウタイヒ</t>
    </rPh>
    <rPh sb="6" eb="8">
      <t>ツキベツ</t>
    </rPh>
    <rPh sb="9" eb="11">
      <t>スウチ</t>
    </rPh>
    <phoneticPr fontId="2"/>
  </si>
  <si>
    <t>新旧相対比のサマリー（４月値とそれ以降の2020年度の11カ月の平均値の比較）</t>
    <rPh sb="12" eb="13">
      <t>ガツ</t>
    </rPh>
    <rPh sb="13" eb="14">
      <t>チ</t>
    </rPh>
    <rPh sb="17" eb="19">
      <t>イコウ</t>
    </rPh>
    <rPh sb="24" eb="26">
      <t>ネンド</t>
    </rPh>
    <rPh sb="30" eb="31">
      <t>ゲツ</t>
    </rPh>
    <rPh sb="32" eb="35">
      <t>ヘイキンチ</t>
    </rPh>
    <rPh sb="36" eb="38">
      <t>ヒカク</t>
    </rPh>
    <phoneticPr fontId="2"/>
  </si>
  <si>
    <t>ベンチマーク（合計ベース）</t>
    <rPh sb="7" eb="9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</si>
</sst>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&quot;▲ &quot;#,##0.0"/>
    <numFmt numFmtId="186" formatCode="0.00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333">
    <xf numFmtId="0" fontId="0" fillId="0" borderId="0" xfId="0"/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5" fillId="0" borderId="23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vertical="center"/>
    </xf>
    <xf numFmtId="3" fontId="5" fillId="0" borderId="27" xfId="0" applyNumberFormat="1" applyFont="1" applyFill="1" applyBorder="1" applyAlignment="1">
      <alignment vertical="center"/>
    </xf>
    <xf numFmtId="0" fontId="5" fillId="0" borderId="28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5" fillId="0" borderId="31" xfId="0" applyFont="1" applyFill="1" applyBorder="1" applyAlignment="1">
      <alignment vertical="center"/>
    </xf>
    <xf numFmtId="0" fontId="5" fillId="0" borderId="32" xfId="0" applyFont="1" applyFill="1" applyBorder="1" applyAlignment="1">
      <alignment vertical="center" wrapText="1"/>
    </xf>
    <xf numFmtId="0" fontId="5" fillId="0" borderId="33" xfId="0" applyFont="1" applyFill="1" applyBorder="1" applyAlignment="1">
      <alignment horizontal="right" vertical="center"/>
    </xf>
    <xf numFmtId="3" fontId="5" fillId="0" borderId="34" xfId="1" applyNumberFormat="1" applyFont="1" applyFill="1" applyBorder="1" applyAlignment="1">
      <alignment horizontal="right" vertical="center"/>
    </xf>
    <xf numFmtId="3" fontId="5" fillId="0" borderId="35" xfId="1" applyNumberFormat="1" applyFont="1" applyFill="1" applyBorder="1" applyAlignment="1">
      <alignment horizontal="right" vertical="center" wrapText="1"/>
    </xf>
    <xf numFmtId="3" fontId="5" fillId="0" borderId="36" xfId="1" applyNumberFormat="1" applyFont="1" applyFill="1" applyBorder="1" applyAlignment="1">
      <alignment horizontal="right" vertical="center" wrapText="1"/>
    </xf>
    <xf numFmtId="3" fontId="5" fillId="0" borderId="37" xfId="1" applyNumberFormat="1" applyFont="1" applyFill="1" applyBorder="1" applyAlignment="1">
      <alignment horizontal="right" vertical="center" wrapText="1"/>
    </xf>
    <xf numFmtId="3" fontId="5" fillId="0" borderId="38" xfId="1" applyNumberFormat="1" applyFont="1" applyFill="1" applyBorder="1" applyAlignment="1">
      <alignment horizontal="right" vertical="center"/>
    </xf>
    <xf numFmtId="3" fontId="5" fillId="0" borderId="39" xfId="1" applyNumberFormat="1" applyFont="1" applyFill="1" applyBorder="1" applyAlignment="1">
      <alignment horizontal="right" vertical="center" wrapText="1"/>
    </xf>
    <xf numFmtId="0" fontId="5" fillId="0" borderId="40" xfId="0" applyFont="1" applyFill="1" applyBorder="1" applyAlignment="1">
      <alignment horizontal="right" vertical="center"/>
    </xf>
    <xf numFmtId="3" fontId="5" fillId="0" borderId="41" xfId="1" applyNumberFormat="1" applyFont="1" applyFill="1" applyBorder="1" applyAlignment="1">
      <alignment horizontal="right" vertical="center"/>
    </xf>
    <xf numFmtId="3" fontId="5" fillId="0" borderId="42" xfId="1" applyNumberFormat="1" applyFont="1" applyFill="1" applyBorder="1" applyAlignment="1">
      <alignment horizontal="right" vertical="center" wrapText="1"/>
    </xf>
    <xf numFmtId="3" fontId="5" fillId="0" borderId="43" xfId="1" applyNumberFormat="1" applyFont="1" applyFill="1" applyBorder="1" applyAlignment="1">
      <alignment horizontal="right" vertical="center" wrapText="1"/>
    </xf>
    <xf numFmtId="3" fontId="5" fillId="0" borderId="44" xfId="1" applyNumberFormat="1" applyFont="1" applyFill="1" applyBorder="1" applyAlignment="1">
      <alignment horizontal="right" vertical="center" wrapText="1"/>
    </xf>
    <xf numFmtId="3" fontId="5" fillId="0" borderId="45" xfId="1" applyNumberFormat="1" applyFont="1" applyFill="1" applyBorder="1" applyAlignment="1">
      <alignment horizontal="right" vertical="center"/>
    </xf>
    <xf numFmtId="3" fontId="5" fillId="0" borderId="46" xfId="1" applyNumberFormat="1" applyFont="1" applyFill="1" applyBorder="1" applyAlignment="1">
      <alignment horizontal="right" vertical="center" wrapText="1"/>
    </xf>
    <xf numFmtId="0" fontId="5" fillId="0" borderId="47" xfId="0" quotePrefix="1" applyFont="1" applyFill="1" applyBorder="1" applyAlignment="1">
      <alignment horizontal="right" vertical="center"/>
    </xf>
    <xf numFmtId="0" fontId="5" fillId="0" borderId="6" xfId="0" quotePrefix="1" applyFont="1" applyFill="1" applyBorder="1" applyAlignment="1">
      <alignment horizontal="right" vertical="center"/>
    </xf>
    <xf numFmtId="3" fontId="5" fillId="0" borderId="19" xfId="1" applyNumberFormat="1" applyFont="1" applyFill="1" applyBorder="1" applyAlignment="1">
      <alignment horizontal="right" vertical="center"/>
    </xf>
    <xf numFmtId="3" fontId="5" fillId="0" borderId="48" xfId="1" applyNumberFormat="1" applyFont="1" applyFill="1" applyBorder="1" applyAlignment="1">
      <alignment horizontal="right" vertical="center"/>
    </xf>
    <xf numFmtId="3" fontId="5" fillId="0" borderId="25" xfId="1" applyNumberFormat="1" applyFont="1" applyFill="1" applyBorder="1" applyAlignment="1">
      <alignment horizontal="right" vertical="center"/>
    </xf>
    <xf numFmtId="3" fontId="5" fillId="0" borderId="49" xfId="1" applyNumberFormat="1" applyFont="1" applyFill="1" applyBorder="1" applyAlignment="1">
      <alignment horizontal="right" vertical="center"/>
    </xf>
    <xf numFmtId="3" fontId="5" fillId="0" borderId="23" xfId="1" applyNumberFormat="1" applyFont="1" applyFill="1" applyBorder="1" applyAlignment="1">
      <alignment horizontal="right" vertical="center"/>
    </xf>
    <xf numFmtId="3" fontId="5" fillId="0" borderId="50" xfId="1" applyNumberFormat="1" applyFont="1" applyFill="1" applyBorder="1" applyAlignment="1">
      <alignment horizontal="right" vertical="center"/>
    </xf>
    <xf numFmtId="0" fontId="5" fillId="0" borderId="51" xfId="0" applyFont="1" applyFill="1" applyBorder="1" applyAlignment="1">
      <alignment horizontal="right" vertical="center"/>
    </xf>
    <xf numFmtId="3" fontId="5" fillId="0" borderId="52" xfId="1" applyNumberFormat="1" applyFont="1" applyFill="1" applyBorder="1" applyAlignment="1">
      <alignment horizontal="right" vertical="center"/>
    </xf>
    <xf numFmtId="3" fontId="5" fillId="0" borderId="53" xfId="1" applyNumberFormat="1" applyFont="1" applyFill="1" applyBorder="1" applyAlignment="1">
      <alignment horizontal="right" vertical="center"/>
    </xf>
    <xf numFmtId="3" fontId="5" fillId="0" borderId="54" xfId="1" applyNumberFormat="1" applyFont="1" applyFill="1" applyBorder="1" applyAlignment="1">
      <alignment horizontal="right" vertical="center"/>
    </xf>
    <xf numFmtId="3" fontId="5" fillId="0" borderId="55" xfId="1" applyNumberFormat="1" applyFont="1" applyFill="1" applyBorder="1" applyAlignment="1">
      <alignment horizontal="right" vertical="center"/>
    </xf>
    <xf numFmtId="3" fontId="5" fillId="0" borderId="56" xfId="1" applyNumberFormat="1" applyFont="1" applyFill="1" applyBorder="1" applyAlignment="1">
      <alignment horizontal="right" vertical="center"/>
    </xf>
    <xf numFmtId="3" fontId="5" fillId="0" borderId="57" xfId="1" applyNumberFormat="1" applyFont="1" applyFill="1" applyBorder="1" applyAlignment="1">
      <alignment horizontal="right" vertical="center"/>
    </xf>
    <xf numFmtId="3" fontId="5" fillId="0" borderId="35" xfId="1" applyNumberFormat="1" applyFont="1" applyFill="1" applyBorder="1" applyAlignment="1">
      <alignment horizontal="right" vertical="center"/>
    </xf>
    <xf numFmtId="3" fontId="5" fillId="0" borderId="36" xfId="1" applyNumberFormat="1" applyFont="1" applyFill="1" applyBorder="1" applyAlignment="1">
      <alignment horizontal="right" vertical="center"/>
    </xf>
    <xf numFmtId="3" fontId="5" fillId="0" borderId="37" xfId="1" applyNumberFormat="1" applyFont="1" applyFill="1" applyBorder="1" applyAlignment="1">
      <alignment horizontal="right" vertical="center"/>
    </xf>
    <xf numFmtId="3" fontId="5" fillId="0" borderId="39" xfId="1" applyNumberFormat="1" applyFont="1" applyFill="1" applyBorder="1" applyAlignment="1">
      <alignment horizontal="right" vertical="center"/>
    </xf>
    <xf numFmtId="3" fontId="5" fillId="0" borderId="42" xfId="1" applyNumberFormat="1" applyFont="1" applyFill="1" applyBorder="1" applyAlignment="1">
      <alignment horizontal="right" vertical="center"/>
    </xf>
    <xf numFmtId="3" fontId="5" fillId="0" borderId="43" xfId="1" applyNumberFormat="1" applyFont="1" applyFill="1" applyBorder="1" applyAlignment="1">
      <alignment horizontal="right" vertical="center"/>
    </xf>
    <xf numFmtId="3" fontId="5" fillId="0" borderId="44" xfId="1" applyNumberFormat="1" applyFont="1" applyFill="1" applyBorder="1" applyAlignment="1">
      <alignment horizontal="right" vertical="center"/>
    </xf>
    <xf numFmtId="3" fontId="5" fillId="0" borderId="46" xfId="1" applyNumberFormat="1" applyFont="1" applyFill="1" applyBorder="1" applyAlignment="1">
      <alignment horizontal="right" vertical="center"/>
    </xf>
    <xf numFmtId="0" fontId="5" fillId="0" borderId="58" xfId="0" applyFont="1" applyFill="1" applyBorder="1" applyAlignment="1">
      <alignment horizontal="right" vertical="center"/>
    </xf>
    <xf numFmtId="3" fontId="5" fillId="0" borderId="59" xfId="1" applyNumberFormat="1" applyFont="1" applyFill="1" applyBorder="1" applyAlignment="1">
      <alignment horizontal="right" vertical="center"/>
    </xf>
    <xf numFmtId="3" fontId="5" fillId="0" borderId="60" xfId="1" applyNumberFormat="1" applyFont="1" applyFill="1" applyBorder="1" applyAlignment="1">
      <alignment horizontal="right" vertical="center"/>
    </xf>
    <xf numFmtId="3" fontId="5" fillId="0" borderId="61" xfId="1" applyNumberFormat="1" applyFont="1" applyFill="1" applyBorder="1" applyAlignment="1">
      <alignment horizontal="right" vertical="center"/>
    </xf>
    <xf numFmtId="3" fontId="5" fillId="0" borderId="62" xfId="1" applyNumberFormat="1" applyFont="1" applyFill="1" applyBorder="1" applyAlignment="1">
      <alignment horizontal="right" vertical="center"/>
    </xf>
    <xf numFmtId="3" fontId="5" fillId="0" borderId="63" xfId="1" applyNumberFormat="1" applyFont="1" applyFill="1" applyBorder="1" applyAlignment="1">
      <alignment horizontal="right" vertical="center"/>
    </xf>
    <xf numFmtId="3" fontId="5" fillId="0" borderId="64" xfId="1" applyNumberFormat="1" applyFont="1" applyFill="1" applyBorder="1" applyAlignment="1">
      <alignment horizontal="right" vertical="center"/>
    </xf>
    <xf numFmtId="0" fontId="5" fillId="0" borderId="65" xfId="0" applyFont="1" applyFill="1" applyBorder="1" applyAlignment="1">
      <alignment horizontal="right" vertical="center"/>
    </xf>
    <xf numFmtId="3" fontId="5" fillId="0" borderId="66" xfId="1" applyNumberFormat="1" applyFont="1" applyFill="1" applyBorder="1" applyAlignment="1">
      <alignment horizontal="right" vertical="center"/>
    </xf>
    <xf numFmtId="3" fontId="5" fillId="0" borderId="67" xfId="1" applyNumberFormat="1" applyFont="1" applyFill="1" applyBorder="1" applyAlignment="1">
      <alignment horizontal="right" vertical="center"/>
    </xf>
    <xf numFmtId="3" fontId="5" fillId="0" borderId="68" xfId="1" applyNumberFormat="1" applyFont="1" applyFill="1" applyBorder="1" applyAlignment="1">
      <alignment horizontal="right" vertical="center"/>
    </xf>
    <xf numFmtId="3" fontId="5" fillId="0" borderId="69" xfId="1" applyNumberFormat="1" applyFont="1" applyFill="1" applyBorder="1" applyAlignment="1">
      <alignment horizontal="right" vertical="center"/>
    </xf>
    <xf numFmtId="3" fontId="5" fillId="0" borderId="70" xfId="1" applyNumberFormat="1" applyFont="1" applyFill="1" applyBorder="1" applyAlignment="1">
      <alignment horizontal="right" vertical="center"/>
    </xf>
    <xf numFmtId="3" fontId="5" fillId="0" borderId="71" xfId="1" applyNumberFormat="1" applyFont="1" applyFill="1" applyBorder="1" applyAlignment="1">
      <alignment horizontal="right" vertical="center"/>
    </xf>
    <xf numFmtId="0" fontId="5" fillId="0" borderId="26" xfId="0" applyFont="1" applyFill="1" applyBorder="1" applyAlignment="1">
      <alignment horizontal="right" vertical="center"/>
    </xf>
    <xf numFmtId="3" fontId="5" fillId="0" borderId="27" xfId="1" applyNumberFormat="1" applyFont="1" applyFill="1" applyBorder="1" applyAlignment="1">
      <alignment horizontal="right" vertical="center"/>
    </xf>
    <xf numFmtId="3" fontId="5" fillId="0" borderId="28" xfId="1" applyNumberFormat="1" applyFont="1" applyFill="1" applyBorder="1" applyAlignment="1">
      <alignment horizontal="right" vertical="center"/>
    </xf>
    <xf numFmtId="3" fontId="5" fillId="0" borderId="29" xfId="1" applyNumberFormat="1" applyFont="1" applyFill="1" applyBorder="1" applyAlignment="1">
      <alignment horizontal="right" vertical="center"/>
    </xf>
    <xf numFmtId="3" fontId="5" fillId="0" borderId="30" xfId="1" applyNumberFormat="1" applyFont="1" applyFill="1" applyBorder="1" applyAlignment="1">
      <alignment horizontal="right" vertical="center"/>
    </xf>
    <xf numFmtId="3" fontId="5" fillId="0" borderId="31" xfId="1" applyNumberFormat="1" applyFont="1" applyFill="1" applyBorder="1" applyAlignment="1">
      <alignment horizontal="right" vertical="center"/>
    </xf>
    <xf numFmtId="3" fontId="5" fillId="0" borderId="32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5" fillId="0" borderId="27" xfId="0" applyFont="1" applyFill="1" applyBorder="1" applyAlignment="1">
      <alignment vertical="center"/>
    </xf>
    <xf numFmtId="176" fontId="5" fillId="0" borderId="19" xfId="1" applyNumberFormat="1" applyFont="1" applyFill="1" applyBorder="1" applyAlignment="1">
      <alignment horizontal="right" vertical="center"/>
    </xf>
    <xf numFmtId="176" fontId="5" fillId="0" borderId="48" xfId="1" applyNumberFormat="1" applyFont="1" applyFill="1" applyBorder="1" applyAlignment="1">
      <alignment horizontal="right" vertical="center" wrapText="1"/>
    </xf>
    <xf numFmtId="176" fontId="5" fillId="0" borderId="25" xfId="1" applyNumberFormat="1" applyFont="1" applyFill="1" applyBorder="1" applyAlignment="1">
      <alignment horizontal="right" vertical="center" wrapText="1"/>
    </xf>
    <xf numFmtId="176" fontId="5" fillId="0" borderId="23" xfId="1" applyNumberFormat="1" applyFont="1" applyFill="1" applyBorder="1" applyAlignment="1">
      <alignment horizontal="right" vertical="center"/>
    </xf>
    <xf numFmtId="176" fontId="5" fillId="0" borderId="49" xfId="1" applyNumberFormat="1" applyFont="1" applyFill="1" applyBorder="1" applyAlignment="1">
      <alignment horizontal="right" vertical="center" wrapText="1"/>
    </xf>
    <xf numFmtId="176" fontId="5" fillId="0" borderId="50" xfId="1" applyNumberFormat="1" applyFont="1" applyFill="1" applyBorder="1" applyAlignment="1">
      <alignment horizontal="right" vertical="center" wrapText="1"/>
    </xf>
    <xf numFmtId="0" fontId="5" fillId="0" borderId="72" xfId="0" applyFont="1" applyFill="1" applyBorder="1" applyAlignment="1">
      <alignment horizontal="right" vertical="center"/>
    </xf>
    <xf numFmtId="176" fontId="5" fillId="0" borderId="73" xfId="1" applyNumberFormat="1" applyFont="1" applyFill="1" applyBorder="1" applyAlignment="1">
      <alignment horizontal="right" vertical="center"/>
    </xf>
    <xf numFmtId="176" fontId="5" fillId="0" borderId="74" xfId="1" applyNumberFormat="1" applyFont="1" applyFill="1" applyBorder="1" applyAlignment="1">
      <alignment horizontal="right" vertical="center" wrapText="1"/>
    </xf>
    <xf numFmtId="176" fontId="5" fillId="0" borderId="75" xfId="1" applyNumberFormat="1" applyFont="1" applyFill="1" applyBorder="1" applyAlignment="1">
      <alignment horizontal="right" vertical="center" wrapText="1"/>
    </xf>
    <xf numFmtId="176" fontId="5" fillId="0" borderId="76" xfId="1" applyNumberFormat="1" applyFont="1" applyFill="1" applyBorder="1" applyAlignment="1">
      <alignment horizontal="right" vertical="center"/>
    </xf>
    <xf numFmtId="176" fontId="5" fillId="0" borderId="77" xfId="1" applyNumberFormat="1" applyFont="1" applyFill="1" applyBorder="1" applyAlignment="1">
      <alignment horizontal="right" vertical="center" wrapText="1"/>
    </xf>
    <xf numFmtId="176" fontId="5" fillId="0" borderId="78" xfId="1" applyNumberFormat="1" applyFont="1" applyFill="1" applyBorder="1" applyAlignment="1">
      <alignment horizontal="right" vertical="center" wrapText="1"/>
    </xf>
    <xf numFmtId="0" fontId="5" fillId="0" borderId="47" xfId="0" applyFont="1" applyFill="1" applyBorder="1" applyAlignment="1">
      <alignment horizontal="right" vertical="center"/>
    </xf>
    <xf numFmtId="176" fontId="5" fillId="0" borderId="79" xfId="1" applyNumberFormat="1" applyFont="1" applyFill="1" applyBorder="1" applyAlignment="1">
      <alignment horizontal="right" vertical="center"/>
    </xf>
    <xf numFmtId="176" fontId="5" fillId="0" borderId="80" xfId="1" applyNumberFormat="1" applyFont="1" applyFill="1" applyBorder="1" applyAlignment="1">
      <alignment horizontal="right" vertical="center" wrapText="1"/>
    </xf>
    <xf numFmtId="176" fontId="5" fillId="0" borderId="81" xfId="1" applyNumberFormat="1" applyFont="1" applyFill="1" applyBorder="1" applyAlignment="1">
      <alignment horizontal="right" vertical="center" wrapText="1"/>
    </xf>
    <xf numFmtId="176" fontId="5" fillId="0" borderId="82" xfId="1" applyNumberFormat="1" applyFont="1" applyFill="1" applyBorder="1" applyAlignment="1">
      <alignment horizontal="right" vertical="center"/>
    </xf>
    <xf numFmtId="176" fontId="5" fillId="0" borderId="83" xfId="1" applyNumberFormat="1" applyFont="1" applyFill="1" applyBorder="1" applyAlignment="1">
      <alignment horizontal="right" vertical="center" wrapText="1"/>
    </xf>
    <xf numFmtId="176" fontId="5" fillId="0" borderId="84" xfId="1" applyNumberFormat="1" applyFont="1" applyFill="1" applyBorder="1" applyAlignment="1">
      <alignment horizontal="right" vertical="center" wrapText="1"/>
    </xf>
    <xf numFmtId="176" fontId="5" fillId="0" borderId="80" xfId="1" applyNumberFormat="1" applyFont="1" applyFill="1" applyBorder="1" applyAlignment="1">
      <alignment horizontal="right" vertical="center"/>
    </xf>
    <xf numFmtId="176" fontId="5" fillId="0" borderId="81" xfId="1" applyNumberFormat="1" applyFont="1" applyFill="1" applyBorder="1" applyAlignment="1">
      <alignment horizontal="right" vertical="center"/>
    </xf>
    <xf numFmtId="176" fontId="5" fillId="0" borderId="83" xfId="1" applyNumberFormat="1" applyFont="1" applyFill="1" applyBorder="1" applyAlignment="1">
      <alignment horizontal="right" vertical="center"/>
    </xf>
    <xf numFmtId="176" fontId="5" fillId="0" borderId="84" xfId="1" applyNumberFormat="1" applyFont="1" applyFill="1" applyBorder="1" applyAlignment="1">
      <alignment horizontal="right" vertical="center"/>
    </xf>
    <xf numFmtId="176" fontId="5" fillId="0" borderId="52" xfId="1" applyNumberFormat="1" applyFont="1" applyFill="1" applyBorder="1" applyAlignment="1">
      <alignment horizontal="right" vertical="center"/>
    </xf>
    <xf numFmtId="176" fontId="5" fillId="0" borderId="53" xfId="1" applyNumberFormat="1" applyFont="1" applyFill="1" applyBorder="1" applyAlignment="1">
      <alignment horizontal="right" vertical="center"/>
    </xf>
    <xf numFmtId="176" fontId="5" fillId="0" borderId="54" xfId="1" applyNumberFormat="1" applyFont="1" applyFill="1" applyBorder="1" applyAlignment="1">
      <alignment horizontal="right" vertical="center"/>
    </xf>
    <xf numFmtId="176" fontId="5" fillId="0" borderId="55" xfId="1" applyNumberFormat="1" applyFont="1" applyFill="1" applyBorder="1" applyAlignment="1">
      <alignment horizontal="right" vertical="center"/>
    </xf>
    <xf numFmtId="176" fontId="5" fillId="0" borderId="56" xfId="1" applyNumberFormat="1" applyFont="1" applyFill="1" applyBorder="1" applyAlignment="1">
      <alignment horizontal="right" vertical="center"/>
    </xf>
    <xf numFmtId="176" fontId="5" fillId="0" borderId="57" xfId="1" applyNumberFormat="1" applyFont="1" applyFill="1" applyBorder="1" applyAlignment="1">
      <alignment horizontal="right" vertical="center"/>
    </xf>
    <xf numFmtId="176" fontId="5" fillId="0" borderId="34" xfId="1" applyNumberFormat="1" applyFont="1" applyFill="1" applyBorder="1" applyAlignment="1">
      <alignment horizontal="right" vertical="center"/>
    </xf>
    <xf numFmtId="176" fontId="5" fillId="0" borderId="35" xfId="1" applyNumberFormat="1" applyFont="1" applyFill="1" applyBorder="1" applyAlignment="1">
      <alignment horizontal="right" vertical="center"/>
    </xf>
    <xf numFmtId="176" fontId="5" fillId="0" borderId="36" xfId="1" applyNumberFormat="1" applyFont="1" applyFill="1" applyBorder="1" applyAlignment="1">
      <alignment horizontal="right" vertical="center"/>
    </xf>
    <xf numFmtId="176" fontId="5" fillId="0" borderId="37" xfId="1" applyNumberFormat="1" applyFont="1" applyFill="1" applyBorder="1" applyAlignment="1">
      <alignment horizontal="right" vertical="center"/>
    </xf>
    <xf numFmtId="176" fontId="5" fillId="0" borderId="38" xfId="1" applyNumberFormat="1" applyFont="1" applyFill="1" applyBorder="1" applyAlignment="1">
      <alignment horizontal="right" vertical="center"/>
    </xf>
    <xf numFmtId="176" fontId="5" fillId="0" borderId="39" xfId="1" applyNumberFormat="1" applyFont="1" applyFill="1" applyBorder="1" applyAlignment="1">
      <alignment horizontal="right" vertical="center"/>
    </xf>
    <xf numFmtId="176" fontId="5" fillId="0" borderId="74" xfId="1" applyNumberFormat="1" applyFont="1" applyFill="1" applyBorder="1" applyAlignment="1">
      <alignment horizontal="right" vertical="center"/>
    </xf>
    <xf numFmtId="176" fontId="5" fillId="0" borderId="75" xfId="1" applyNumberFormat="1" applyFont="1" applyFill="1" applyBorder="1" applyAlignment="1">
      <alignment horizontal="right" vertical="center"/>
    </xf>
    <xf numFmtId="176" fontId="5" fillId="0" borderId="77" xfId="1" applyNumberFormat="1" applyFont="1" applyFill="1" applyBorder="1" applyAlignment="1">
      <alignment horizontal="right" vertical="center"/>
    </xf>
    <xf numFmtId="176" fontId="5" fillId="0" borderId="78" xfId="1" applyNumberFormat="1" applyFont="1" applyFill="1" applyBorder="1" applyAlignment="1">
      <alignment horizontal="right" vertical="center"/>
    </xf>
    <xf numFmtId="176" fontId="5" fillId="0" borderId="59" xfId="1" applyNumberFormat="1" applyFont="1" applyFill="1" applyBorder="1" applyAlignment="1">
      <alignment horizontal="right" vertical="center"/>
    </xf>
    <xf numFmtId="176" fontId="5" fillId="0" borderId="60" xfId="1" applyNumberFormat="1" applyFont="1" applyFill="1" applyBorder="1" applyAlignment="1">
      <alignment horizontal="right" vertical="center"/>
    </xf>
    <xf numFmtId="176" fontId="5" fillId="0" borderId="61" xfId="1" applyNumberFormat="1" applyFont="1" applyFill="1" applyBorder="1" applyAlignment="1">
      <alignment horizontal="right" vertical="center"/>
    </xf>
    <xf numFmtId="176" fontId="5" fillId="0" borderId="62" xfId="1" applyNumberFormat="1" applyFont="1" applyFill="1" applyBorder="1" applyAlignment="1">
      <alignment horizontal="right" vertical="center"/>
    </xf>
    <xf numFmtId="176" fontId="5" fillId="0" borderId="63" xfId="1" applyNumberFormat="1" applyFont="1" applyFill="1" applyBorder="1" applyAlignment="1">
      <alignment horizontal="right" vertical="center"/>
    </xf>
    <xf numFmtId="176" fontId="5" fillId="0" borderId="64" xfId="1" applyNumberFormat="1" applyFont="1" applyFill="1" applyBorder="1" applyAlignment="1">
      <alignment horizontal="right" vertical="center"/>
    </xf>
    <xf numFmtId="0" fontId="5" fillId="0" borderId="85" xfId="0" applyFont="1" applyFill="1" applyBorder="1" applyAlignment="1">
      <alignment horizontal="right" vertical="center"/>
    </xf>
    <xf numFmtId="176" fontId="5" fillId="0" borderId="86" xfId="1" applyNumberFormat="1" applyFont="1" applyFill="1" applyBorder="1" applyAlignment="1">
      <alignment horizontal="right" vertical="center"/>
    </xf>
    <xf numFmtId="176" fontId="5" fillId="0" borderId="87" xfId="1" applyNumberFormat="1" applyFont="1" applyFill="1" applyBorder="1" applyAlignment="1">
      <alignment horizontal="right" vertical="center"/>
    </xf>
    <xf numFmtId="176" fontId="5" fillId="0" borderId="88" xfId="1" applyNumberFormat="1" applyFont="1" applyFill="1" applyBorder="1" applyAlignment="1">
      <alignment horizontal="right" vertical="center"/>
    </xf>
    <xf numFmtId="176" fontId="5" fillId="0" borderId="89" xfId="1" applyNumberFormat="1" applyFont="1" applyFill="1" applyBorder="1" applyAlignment="1">
      <alignment horizontal="right" vertical="center"/>
    </xf>
    <xf numFmtId="176" fontId="5" fillId="0" borderId="90" xfId="1" applyNumberFormat="1" applyFont="1" applyFill="1" applyBorder="1" applyAlignment="1">
      <alignment horizontal="right" vertical="center"/>
    </xf>
    <xf numFmtId="176" fontId="5" fillId="0" borderId="91" xfId="1" applyNumberFormat="1" applyFont="1" applyFill="1" applyBorder="1" applyAlignment="1">
      <alignment horizontal="right" vertical="center"/>
    </xf>
    <xf numFmtId="176" fontId="5" fillId="0" borderId="66" xfId="1" applyNumberFormat="1" applyFont="1" applyFill="1" applyBorder="1" applyAlignment="1">
      <alignment horizontal="right" vertical="center"/>
    </xf>
    <xf numFmtId="176" fontId="5" fillId="0" borderId="67" xfId="1" applyNumberFormat="1" applyFont="1" applyFill="1" applyBorder="1" applyAlignment="1">
      <alignment horizontal="right" vertical="center"/>
    </xf>
    <xf numFmtId="176" fontId="5" fillId="0" borderId="68" xfId="1" applyNumberFormat="1" applyFont="1" applyFill="1" applyBorder="1" applyAlignment="1">
      <alignment horizontal="right" vertical="center"/>
    </xf>
    <xf numFmtId="176" fontId="5" fillId="0" borderId="69" xfId="1" applyNumberFormat="1" applyFont="1" applyFill="1" applyBorder="1" applyAlignment="1">
      <alignment horizontal="right" vertical="center"/>
    </xf>
    <xf numFmtId="176" fontId="5" fillId="0" borderId="70" xfId="1" applyNumberFormat="1" applyFont="1" applyFill="1" applyBorder="1" applyAlignment="1">
      <alignment horizontal="right" vertical="center"/>
    </xf>
    <xf numFmtId="176" fontId="5" fillId="0" borderId="71" xfId="1" applyNumberFormat="1" applyFont="1" applyFill="1" applyBorder="1" applyAlignment="1">
      <alignment horizontal="right" vertical="center"/>
    </xf>
    <xf numFmtId="176" fontId="5" fillId="0" borderId="27" xfId="1" applyNumberFormat="1" applyFont="1" applyFill="1" applyBorder="1" applyAlignment="1">
      <alignment horizontal="right" vertical="center"/>
    </xf>
    <xf numFmtId="176" fontId="5" fillId="0" borderId="28" xfId="1" applyNumberFormat="1" applyFont="1" applyFill="1" applyBorder="1" applyAlignment="1">
      <alignment horizontal="right" vertical="center"/>
    </xf>
    <xf numFmtId="176" fontId="5" fillId="0" borderId="29" xfId="1" applyNumberFormat="1" applyFont="1" applyFill="1" applyBorder="1" applyAlignment="1">
      <alignment horizontal="right" vertical="center"/>
    </xf>
    <xf numFmtId="176" fontId="5" fillId="0" borderId="30" xfId="1" applyNumberFormat="1" applyFont="1" applyFill="1" applyBorder="1" applyAlignment="1">
      <alignment horizontal="right" vertical="center"/>
    </xf>
    <xf numFmtId="176" fontId="5" fillId="0" borderId="31" xfId="1" applyNumberFormat="1" applyFont="1" applyFill="1" applyBorder="1" applyAlignment="1">
      <alignment horizontal="right" vertical="center"/>
    </xf>
    <xf numFmtId="176" fontId="5" fillId="0" borderId="32" xfId="1" applyNumberFormat="1" applyFont="1" applyFill="1" applyBorder="1" applyAlignment="1">
      <alignment horizontal="right" vertical="center"/>
    </xf>
    <xf numFmtId="0" fontId="5" fillId="0" borderId="92" xfId="0" applyFont="1" applyFill="1" applyBorder="1" applyAlignment="1">
      <alignment horizontal="right" vertical="center"/>
    </xf>
    <xf numFmtId="3" fontId="5" fillId="0" borderId="93" xfId="1" applyNumberFormat="1" applyFont="1" applyFill="1" applyBorder="1" applyAlignment="1">
      <alignment horizontal="right" vertical="center"/>
    </xf>
    <xf numFmtId="3" fontId="5" fillId="0" borderId="94" xfId="1" applyNumberFormat="1" applyFont="1" applyFill="1" applyBorder="1" applyAlignment="1">
      <alignment horizontal="right" vertical="center" wrapText="1"/>
    </xf>
    <xf numFmtId="3" fontId="5" fillId="0" borderId="95" xfId="1" applyNumberFormat="1" applyFont="1" applyFill="1" applyBorder="1" applyAlignment="1">
      <alignment horizontal="right" vertical="center" wrapText="1"/>
    </xf>
    <xf numFmtId="3" fontId="5" fillId="0" borderId="96" xfId="1" applyNumberFormat="1" applyFont="1" applyFill="1" applyBorder="1" applyAlignment="1">
      <alignment horizontal="right" vertical="center" wrapText="1"/>
    </xf>
    <xf numFmtId="3" fontId="5" fillId="0" borderId="97" xfId="1" applyNumberFormat="1" applyFont="1" applyFill="1" applyBorder="1" applyAlignment="1">
      <alignment horizontal="right" vertical="center"/>
    </xf>
    <xf numFmtId="3" fontId="5" fillId="0" borderId="98" xfId="1" applyNumberFormat="1" applyFont="1" applyFill="1" applyBorder="1" applyAlignment="1">
      <alignment horizontal="right" vertical="center" wrapText="1"/>
    </xf>
    <xf numFmtId="3" fontId="5" fillId="0" borderId="79" xfId="1" applyNumberFormat="1" applyFont="1" applyFill="1" applyBorder="1" applyAlignment="1">
      <alignment horizontal="right" vertical="center" wrapText="1"/>
    </xf>
    <xf numFmtId="3" fontId="5" fillId="0" borderId="80" xfId="1" applyNumberFormat="1" applyFont="1" applyFill="1" applyBorder="1" applyAlignment="1">
      <alignment horizontal="right" vertical="center" wrapText="1"/>
    </xf>
    <xf numFmtId="3" fontId="5" fillId="0" borderId="81" xfId="1" applyNumberFormat="1" applyFont="1" applyFill="1" applyBorder="1" applyAlignment="1">
      <alignment horizontal="right" vertical="center" wrapText="1"/>
    </xf>
    <xf numFmtId="3" fontId="5" fillId="0" borderId="83" xfId="1" applyNumberFormat="1" applyFont="1" applyFill="1" applyBorder="1" applyAlignment="1">
      <alignment horizontal="right" vertical="center" wrapText="1"/>
    </xf>
    <xf numFmtId="3" fontId="5" fillId="0" borderId="82" xfId="1" applyNumberFormat="1" applyFont="1" applyFill="1" applyBorder="1" applyAlignment="1">
      <alignment horizontal="right" vertical="center" wrapText="1"/>
    </xf>
    <xf numFmtId="3" fontId="5" fillId="0" borderId="84" xfId="1" applyNumberFormat="1" applyFont="1" applyFill="1" applyBorder="1" applyAlignment="1">
      <alignment horizontal="right" vertical="center" wrapText="1"/>
    </xf>
    <xf numFmtId="176" fontId="5" fillId="0" borderId="93" xfId="1" applyNumberFormat="1" applyFont="1" applyFill="1" applyBorder="1" applyAlignment="1">
      <alignment horizontal="right" vertical="center" wrapText="1"/>
    </xf>
    <xf numFmtId="176" fontId="5" fillId="0" borderId="94" xfId="1" applyNumberFormat="1" applyFont="1" applyFill="1" applyBorder="1" applyAlignment="1">
      <alignment horizontal="right" vertical="center" wrapText="1"/>
    </xf>
    <xf numFmtId="176" fontId="5" fillId="0" borderId="95" xfId="1" applyNumberFormat="1" applyFont="1" applyFill="1" applyBorder="1" applyAlignment="1">
      <alignment horizontal="right" vertical="center" wrapText="1"/>
    </xf>
    <xf numFmtId="176" fontId="5" fillId="0" borderId="97" xfId="1" applyNumberFormat="1" applyFont="1" applyFill="1" applyBorder="1" applyAlignment="1">
      <alignment horizontal="right" vertical="center" wrapText="1"/>
    </xf>
    <xf numFmtId="176" fontId="5" fillId="0" borderId="96" xfId="1" applyNumberFormat="1" applyFont="1" applyFill="1" applyBorder="1" applyAlignment="1">
      <alignment horizontal="right" vertical="center" wrapText="1"/>
    </xf>
    <xf numFmtId="176" fontId="5" fillId="0" borderId="98" xfId="1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right" vertical="center"/>
    </xf>
    <xf numFmtId="176" fontId="5" fillId="0" borderId="79" xfId="1" applyNumberFormat="1" applyFont="1" applyFill="1" applyBorder="1" applyAlignment="1">
      <alignment horizontal="right" vertical="center" wrapText="1"/>
    </xf>
    <xf numFmtId="176" fontId="5" fillId="0" borderId="82" xfId="1" applyNumberFormat="1" applyFont="1" applyFill="1" applyBorder="1" applyAlignment="1">
      <alignment horizontal="right" vertical="center" wrapText="1"/>
    </xf>
    <xf numFmtId="176" fontId="5" fillId="0" borderId="19" xfId="1" applyNumberFormat="1" applyFont="1" applyFill="1" applyBorder="1" applyAlignment="1">
      <alignment horizontal="right" vertical="center" wrapText="1"/>
    </xf>
    <xf numFmtId="176" fontId="5" fillId="0" borderId="23" xfId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5" fillId="2" borderId="65" xfId="0" applyFont="1" applyFill="1" applyBorder="1" applyAlignment="1">
      <alignment horizontal="right" vertical="center"/>
    </xf>
    <xf numFmtId="3" fontId="5" fillId="2" borderId="66" xfId="1" applyNumberFormat="1" applyFont="1" applyFill="1" applyBorder="1" applyAlignment="1">
      <alignment horizontal="right" vertical="center"/>
    </xf>
    <xf numFmtId="3" fontId="5" fillId="2" borderId="67" xfId="1" applyNumberFormat="1" applyFont="1" applyFill="1" applyBorder="1" applyAlignment="1">
      <alignment horizontal="right" vertical="center"/>
    </xf>
    <xf numFmtId="3" fontId="5" fillId="2" borderId="68" xfId="1" applyNumberFormat="1" applyFont="1" applyFill="1" applyBorder="1" applyAlignment="1">
      <alignment horizontal="right" vertical="center"/>
    </xf>
    <xf numFmtId="3" fontId="5" fillId="2" borderId="69" xfId="1" applyNumberFormat="1" applyFont="1" applyFill="1" applyBorder="1" applyAlignment="1">
      <alignment horizontal="right" vertical="center"/>
    </xf>
    <xf numFmtId="3" fontId="5" fillId="2" borderId="70" xfId="1" applyNumberFormat="1" applyFont="1" applyFill="1" applyBorder="1" applyAlignment="1">
      <alignment horizontal="right" vertical="center"/>
    </xf>
    <xf numFmtId="3" fontId="5" fillId="2" borderId="71" xfId="1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26" xfId="0" applyFont="1" applyBorder="1" applyAlignment="1">
      <alignment horizontal="right" vertical="center"/>
    </xf>
    <xf numFmtId="0" fontId="5" fillId="0" borderId="33" xfId="0" applyFont="1" applyBorder="1" applyAlignment="1">
      <alignment horizontal="right" vertical="center"/>
    </xf>
    <xf numFmtId="0" fontId="5" fillId="0" borderId="65" xfId="0" applyFont="1" applyBorder="1" applyAlignment="1">
      <alignment horizontal="right" vertical="center"/>
    </xf>
    <xf numFmtId="0" fontId="5" fillId="0" borderId="58" xfId="0" applyFont="1" applyBorder="1" applyAlignment="1">
      <alignment horizontal="right" vertical="center"/>
    </xf>
    <xf numFmtId="0" fontId="5" fillId="0" borderId="85" xfId="0" applyFont="1" applyBorder="1" applyAlignment="1">
      <alignment horizontal="right" vertical="center"/>
    </xf>
    <xf numFmtId="0" fontId="5" fillId="0" borderId="72" xfId="0" applyFont="1" applyBorder="1" applyAlignment="1">
      <alignment horizontal="right" vertical="center"/>
    </xf>
    <xf numFmtId="0" fontId="5" fillId="0" borderId="51" xfId="0" applyFont="1" applyBorder="1" applyAlignment="1">
      <alignment horizontal="right" vertical="center"/>
    </xf>
    <xf numFmtId="0" fontId="5" fillId="0" borderId="6" xfId="0" quotePrefix="1" applyFont="1" applyBorder="1" applyAlignment="1">
      <alignment horizontal="right" vertical="center"/>
    </xf>
    <xf numFmtId="0" fontId="5" fillId="0" borderId="47" xfId="0" quotePrefix="1" applyFont="1" applyBorder="1" applyAlignment="1">
      <alignment horizontal="right" vertical="center"/>
    </xf>
    <xf numFmtId="0" fontId="5" fillId="0" borderId="47" xfId="0" applyFont="1" applyBorder="1" applyAlignment="1">
      <alignment horizontal="right" vertical="center"/>
    </xf>
    <xf numFmtId="0" fontId="5" fillId="0" borderId="32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31" xfId="0" applyFont="1" applyBorder="1" applyAlignment="1">
      <alignment vertical="center"/>
    </xf>
    <xf numFmtId="0" fontId="5" fillId="0" borderId="30" xfId="0" applyFont="1" applyBorder="1" applyAlignment="1">
      <alignment vertical="center" wrapText="1"/>
    </xf>
    <xf numFmtId="0" fontId="5" fillId="0" borderId="27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40" xfId="0" applyFont="1" applyBorder="1" applyAlignment="1">
      <alignment horizontal="right" vertical="center"/>
    </xf>
    <xf numFmtId="3" fontId="5" fillId="0" borderId="27" xfId="0" applyNumberFormat="1" applyFont="1" applyBorder="1" applyAlignment="1">
      <alignment vertical="center"/>
    </xf>
    <xf numFmtId="0" fontId="5" fillId="3" borderId="40" xfId="0" applyFont="1" applyFill="1" applyBorder="1" applyAlignment="1">
      <alignment horizontal="right" vertical="center"/>
    </xf>
    <xf numFmtId="3" fontId="5" fillId="3" borderId="41" xfId="1" applyNumberFormat="1" applyFont="1" applyFill="1" applyBorder="1" applyAlignment="1">
      <alignment horizontal="right" vertical="center"/>
    </xf>
    <xf numFmtId="3" fontId="5" fillId="3" borderId="42" xfId="1" applyNumberFormat="1" applyFont="1" applyFill="1" applyBorder="1" applyAlignment="1">
      <alignment horizontal="right" vertical="center" wrapText="1"/>
    </xf>
    <xf numFmtId="3" fontId="5" fillId="3" borderId="43" xfId="1" applyNumberFormat="1" applyFont="1" applyFill="1" applyBorder="1" applyAlignment="1">
      <alignment horizontal="right" vertical="center" wrapText="1"/>
    </xf>
    <xf numFmtId="3" fontId="5" fillId="3" borderId="44" xfId="1" applyNumberFormat="1" applyFont="1" applyFill="1" applyBorder="1" applyAlignment="1">
      <alignment horizontal="right" vertical="center" wrapText="1"/>
    </xf>
    <xf numFmtId="3" fontId="5" fillId="3" borderId="45" xfId="1" applyNumberFormat="1" applyFont="1" applyFill="1" applyBorder="1" applyAlignment="1">
      <alignment horizontal="right" vertical="center"/>
    </xf>
    <xf numFmtId="3" fontId="5" fillId="3" borderId="46" xfId="1" applyNumberFormat="1" applyFont="1" applyFill="1" applyBorder="1" applyAlignment="1">
      <alignment horizontal="right" vertical="center" wrapText="1"/>
    </xf>
    <xf numFmtId="0" fontId="7" fillId="0" borderId="0" xfId="0" applyFont="1"/>
    <xf numFmtId="3" fontId="7" fillId="0" borderId="0" xfId="0" applyNumberFormat="1" applyFont="1"/>
    <xf numFmtId="0" fontId="7" fillId="0" borderId="0" xfId="0" applyFont="1" applyBorder="1"/>
    <xf numFmtId="0" fontId="7" fillId="0" borderId="0" xfId="0" applyFont="1" applyAlignment="1">
      <alignment horizontal="right"/>
    </xf>
    <xf numFmtId="0" fontId="8" fillId="0" borderId="0" xfId="0" applyFont="1" applyFill="1" applyAlignment="1">
      <alignment vertical="center"/>
    </xf>
    <xf numFmtId="0" fontId="8" fillId="0" borderId="13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8" fillId="0" borderId="16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8" fillId="0" borderId="18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13" xfId="0" applyFont="1" applyFill="1" applyBorder="1" applyAlignment="1">
      <alignment vertical="center"/>
    </xf>
    <xf numFmtId="0" fontId="9" fillId="0" borderId="19" xfId="0" applyFont="1" applyFill="1" applyBorder="1" applyAlignment="1">
      <alignment vertical="center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3" xfId="0" applyFont="1" applyFill="1" applyBorder="1" applyAlignment="1">
      <alignment vertical="center"/>
    </xf>
    <xf numFmtId="0" fontId="9" fillId="0" borderId="24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9" fillId="0" borderId="12" xfId="0" applyFont="1" applyFill="1" applyBorder="1" applyAlignment="1">
      <alignment vertical="center" wrapText="1"/>
    </xf>
    <xf numFmtId="0" fontId="9" fillId="0" borderId="25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 wrapText="1"/>
    </xf>
    <xf numFmtId="3" fontId="9" fillId="0" borderId="27" xfId="0" applyNumberFormat="1" applyFont="1" applyFill="1" applyBorder="1" applyAlignment="1">
      <alignment vertical="center"/>
    </xf>
    <xf numFmtId="0" fontId="9" fillId="0" borderId="28" xfId="0" applyFont="1" applyFill="1" applyBorder="1" applyAlignment="1">
      <alignment vertical="center" wrapText="1"/>
    </xf>
    <xf numFmtId="0" fontId="9" fillId="0" borderId="29" xfId="0" applyFont="1" applyFill="1" applyBorder="1" applyAlignment="1">
      <alignment vertical="center" wrapText="1"/>
    </xf>
    <xf numFmtId="0" fontId="9" fillId="0" borderId="30" xfId="0" applyFont="1" applyFill="1" applyBorder="1" applyAlignment="1">
      <alignment vertical="center" wrapText="1"/>
    </xf>
    <xf numFmtId="0" fontId="9" fillId="0" borderId="31" xfId="0" applyFont="1" applyFill="1" applyBorder="1" applyAlignment="1">
      <alignment vertical="center"/>
    </xf>
    <xf numFmtId="0" fontId="9" fillId="0" borderId="32" xfId="0" applyFont="1" applyFill="1" applyBorder="1" applyAlignment="1">
      <alignment vertical="center" wrapText="1"/>
    </xf>
    <xf numFmtId="0" fontId="8" fillId="0" borderId="7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0" fontId="7" fillId="0" borderId="0" xfId="2" applyNumberFormat="1" applyFont="1" applyAlignment="1"/>
    <xf numFmtId="0" fontId="10" fillId="0" borderId="0" xfId="0" applyFont="1"/>
    <xf numFmtId="186" fontId="5" fillId="0" borderId="0" xfId="0" applyNumberFormat="1" applyFont="1" applyAlignment="1">
      <alignment vertical="center"/>
    </xf>
    <xf numFmtId="17" fontId="7" fillId="0" borderId="0" xfId="0" applyNumberFormat="1" applyFont="1"/>
    <xf numFmtId="17" fontId="7" fillId="2" borderId="0" xfId="0" applyNumberFormat="1" applyFont="1" applyFill="1"/>
    <xf numFmtId="186" fontId="5" fillId="2" borderId="0" xfId="0" applyNumberFormat="1" applyFont="1" applyFill="1" applyAlignment="1">
      <alignment vertical="center"/>
    </xf>
    <xf numFmtId="0" fontId="7" fillId="0" borderId="2" xfId="0" applyFont="1" applyBorder="1"/>
    <xf numFmtId="2" fontId="7" fillId="0" borderId="3" xfId="0" applyNumberFormat="1" applyFont="1" applyBorder="1"/>
    <xf numFmtId="2" fontId="7" fillId="0" borderId="99" xfId="0" applyNumberFormat="1" applyFont="1" applyBorder="1"/>
    <xf numFmtId="10" fontId="7" fillId="0" borderId="7" xfId="2" applyNumberFormat="1" applyFont="1" applyBorder="1" applyAlignment="1"/>
    <xf numFmtId="2" fontId="7" fillId="0" borderId="0" xfId="0" applyNumberFormat="1" applyFont="1" applyBorder="1"/>
    <xf numFmtId="2" fontId="7" fillId="0" borderId="13" xfId="0" applyNumberFormat="1" applyFont="1" applyBorder="1"/>
    <xf numFmtId="2" fontId="7" fillId="0" borderId="101" xfId="1" applyNumberFormat="1" applyFont="1" applyBorder="1"/>
    <xf numFmtId="2" fontId="7" fillId="0" borderId="102" xfId="1" applyNumberFormat="1" applyFont="1" applyBorder="1"/>
    <xf numFmtId="0" fontId="10" fillId="0" borderId="100" xfId="0" applyFont="1" applyBorder="1"/>
    <xf numFmtId="0" fontId="10" fillId="4" borderId="0" xfId="0" applyFont="1" applyFill="1" applyBorder="1"/>
    <xf numFmtId="2" fontId="7" fillId="4" borderId="0" xfId="0" applyNumberFormat="1" applyFont="1" applyFill="1"/>
    <xf numFmtId="3" fontId="7" fillId="4" borderId="0" xfId="0" applyNumberFormat="1" applyFont="1" applyFill="1"/>
    <xf numFmtId="0" fontId="10" fillId="4" borderId="0" xfId="0" applyFont="1" applyFill="1"/>
    <xf numFmtId="10" fontId="7" fillId="4" borderId="99" xfId="2" applyNumberFormat="1" applyFont="1" applyFill="1" applyBorder="1" applyAlignment="1"/>
    <xf numFmtId="10" fontId="7" fillId="4" borderId="13" xfId="2" applyNumberFormat="1" applyFont="1" applyFill="1" applyBorder="1" applyAlignment="1"/>
    <xf numFmtId="3" fontId="10" fillId="4" borderId="0" xfId="0" applyNumberFormat="1" applyFont="1" applyFill="1"/>
    <xf numFmtId="3" fontId="7" fillId="4" borderId="100" xfId="0" applyNumberFormat="1" applyFont="1" applyFill="1" applyBorder="1"/>
    <xf numFmtId="10" fontId="7" fillId="4" borderId="102" xfId="2" applyNumberFormat="1" applyFont="1" applyFill="1" applyBorder="1" applyAlignment="1"/>
    <xf numFmtId="38" fontId="7" fillId="4" borderId="2" xfId="1" applyFont="1" applyFill="1" applyBorder="1" applyAlignment="1"/>
    <xf numFmtId="38" fontId="7" fillId="4" borderId="7" xfId="1" applyFont="1" applyFill="1" applyBorder="1" applyAlignment="1"/>
  </cellXfs>
  <cellStyles count="3">
    <cellStyle name="パーセント" xfId="2" builtinId="5"/>
    <cellStyle name="桁区切り" xfId="1" builtinId="6"/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tabSelected="1" workbookViewId="0"/>
  </sheetViews>
  <sheetFormatPr defaultRowHeight="13.5" x14ac:dyDescent="0.15"/>
  <cols>
    <col min="2" max="2" width="19.25" bestFit="1" customWidth="1"/>
  </cols>
  <sheetData>
    <row r="2" spans="2:3" x14ac:dyDescent="0.15">
      <c r="B2" t="s">
        <v>86</v>
      </c>
      <c r="C2" t="s">
        <v>90</v>
      </c>
    </row>
    <row r="3" spans="2:3" x14ac:dyDescent="0.15">
      <c r="B3" t="s">
        <v>87</v>
      </c>
      <c r="C3" t="s">
        <v>91</v>
      </c>
    </row>
    <row r="4" spans="2:3" x14ac:dyDescent="0.15">
      <c r="B4" t="s">
        <v>88</v>
      </c>
      <c r="C4" t="s">
        <v>89</v>
      </c>
    </row>
    <row r="5" spans="2:3" x14ac:dyDescent="0.15">
      <c r="B5" t="s">
        <v>92</v>
      </c>
      <c r="C5" t="s">
        <v>93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05805-77D0-4C82-9DAE-148D9D1EEF15}">
  <dimension ref="A1:X489"/>
  <sheetViews>
    <sheetView zoomScale="145" zoomScaleNormal="145" workbookViewId="0"/>
  </sheetViews>
  <sheetFormatPr defaultColWidth="8.875" defaultRowHeight="15" x14ac:dyDescent="0.25"/>
  <cols>
    <col min="1" max="1" width="11.875" style="262" bestFit="1" customWidth="1"/>
    <col min="2" max="2" width="11.875" style="264" bestFit="1" customWidth="1"/>
    <col min="3" max="22" width="12.875" style="262" customWidth="1"/>
    <col min="23" max="23" width="8.875" style="264"/>
    <col min="24" max="16384" width="8.875" style="262"/>
  </cols>
  <sheetData>
    <row r="1" spans="1:24" s="266" customFormat="1" ht="13.5" customHeight="1" x14ac:dyDescent="0.15">
      <c r="B1" s="267"/>
      <c r="C1" s="268" t="s">
        <v>63</v>
      </c>
      <c r="D1" s="269"/>
      <c r="E1" s="269"/>
      <c r="F1" s="269"/>
      <c r="G1" s="269"/>
      <c r="H1" s="269"/>
      <c r="I1" s="269"/>
      <c r="J1" s="269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1"/>
      <c r="W1" s="304"/>
      <c r="X1" s="273"/>
    </row>
    <row r="2" spans="1:24" s="266" customFormat="1" ht="13.5" customHeight="1" x14ac:dyDescent="0.15">
      <c r="B2" s="267"/>
      <c r="C2" s="272"/>
      <c r="D2" s="273"/>
      <c r="E2" s="273"/>
      <c r="F2" s="273"/>
      <c r="G2" s="274" t="s">
        <v>64</v>
      </c>
      <c r="H2" s="275"/>
      <c r="I2" s="275"/>
      <c r="J2" s="275"/>
      <c r="K2" s="276"/>
      <c r="L2" s="276"/>
      <c r="M2" s="276"/>
      <c r="N2" s="276"/>
      <c r="O2" s="276"/>
      <c r="P2" s="276"/>
      <c r="Q2" s="276"/>
      <c r="R2" s="277"/>
      <c r="S2" s="278" t="s">
        <v>65</v>
      </c>
      <c r="T2" s="273"/>
      <c r="U2" s="273"/>
      <c r="V2" s="267"/>
      <c r="W2" s="304"/>
      <c r="X2" s="273"/>
    </row>
    <row r="3" spans="1:24" s="266" customFormat="1" ht="13.5" customHeight="1" x14ac:dyDescent="0.15">
      <c r="B3" s="267"/>
      <c r="C3" s="272"/>
      <c r="D3" s="279"/>
      <c r="E3" s="279"/>
      <c r="F3" s="279"/>
      <c r="G3" s="278"/>
      <c r="H3" s="279"/>
      <c r="I3" s="279"/>
      <c r="J3" s="280"/>
      <c r="K3" s="281" t="s">
        <v>66</v>
      </c>
      <c r="L3" s="282"/>
      <c r="M3" s="276"/>
      <c r="N3" s="277"/>
      <c r="O3" s="281" t="s">
        <v>67</v>
      </c>
      <c r="P3" s="282"/>
      <c r="Q3" s="276"/>
      <c r="R3" s="277"/>
      <c r="S3" s="278"/>
      <c r="T3" s="279"/>
      <c r="U3" s="279"/>
      <c r="V3" s="283"/>
      <c r="W3" s="304"/>
      <c r="X3" s="273"/>
    </row>
    <row r="4" spans="1:24" s="284" customFormat="1" ht="13.5" customHeight="1" x14ac:dyDescent="0.15">
      <c r="B4" s="285"/>
      <c r="C4" s="286"/>
      <c r="D4" s="287" t="s">
        <v>68</v>
      </c>
      <c r="E4" s="288" t="s">
        <v>69</v>
      </c>
      <c r="F4" s="289" t="s">
        <v>70</v>
      </c>
      <c r="G4" s="290"/>
      <c r="H4" s="287" t="s">
        <v>68</v>
      </c>
      <c r="I4" s="288" t="s">
        <v>69</v>
      </c>
      <c r="J4" s="289" t="s">
        <v>70</v>
      </c>
      <c r="K4" s="290"/>
      <c r="L4" s="287" t="s">
        <v>68</v>
      </c>
      <c r="M4" s="288" t="s">
        <v>69</v>
      </c>
      <c r="N4" s="289" t="s">
        <v>70</v>
      </c>
      <c r="O4" s="290"/>
      <c r="P4" s="287" t="s">
        <v>68</v>
      </c>
      <c r="Q4" s="288" t="s">
        <v>69</v>
      </c>
      <c r="R4" s="289" t="s">
        <v>70</v>
      </c>
      <c r="S4" s="290"/>
      <c r="T4" s="287" t="s">
        <v>68</v>
      </c>
      <c r="U4" s="288" t="s">
        <v>69</v>
      </c>
      <c r="V4" s="291" t="s">
        <v>70</v>
      </c>
      <c r="W4" s="305"/>
      <c r="X4" s="306"/>
    </row>
    <row r="5" spans="1:24" s="284" customFormat="1" ht="13.5" customHeight="1" x14ac:dyDescent="0.15">
      <c r="B5" s="285"/>
      <c r="C5" s="292"/>
      <c r="D5" s="293"/>
      <c r="E5" s="294" t="s">
        <v>71</v>
      </c>
      <c r="F5" s="295" t="s">
        <v>72</v>
      </c>
      <c r="G5" s="296"/>
      <c r="H5" s="296"/>
      <c r="I5" s="294" t="s">
        <v>71</v>
      </c>
      <c r="J5" s="295" t="s">
        <v>72</v>
      </c>
      <c r="K5" s="296"/>
      <c r="L5" s="293"/>
      <c r="M5" s="294" t="s">
        <v>71</v>
      </c>
      <c r="N5" s="295" t="s">
        <v>72</v>
      </c>
      <c r="O5" s="296"/>
      <c r="P5" s="293"/>
      <c r="Q5" s="294" t="s">
        <v>71</v>
      </c>
      <c r="R5" s="295" t="s">
        <v>72</v>
      </c>
      <c r="S5" s="296"/>
      <c r="T5" s="293"/>
      <c r="U5" s="294" t="s">
        <v>71</v>
      </c>
      <c r="V5" s="297" t="s">
        <v>72</v>
      </c>
      <c r="W5" s="305"/>
      <c r="X5" s="306"/>
    </row>
    <row r="6" spans="1:24" s="284" customFormat="1" ht="13.5" customHeight="1" thickBot="1" x14ac:dyDescent="0.2">
      <c r="B6" s="285"/>
      <c r="C6" s="298"/>
      <c r="D6" s="299"/>
      <c r="E6" s="300" t="s">
        <v>72</v>
      </c>
      <c r="F6" s="301"/>
      <c r="G6" s="302"/>
      <c r="H6" s="299"/>
      <c r="I6" s="300" t="s">
        <v>72</v>
      </c>
      <c r="J6" s="301"/>
      <c r="K6" s="302"/>
      <c r="L6" s="299"/>
      <c r="M6" s="300" t="s">
        <v>72</v>
      </c>
      <c r="N6" s="301"/>
      <c r="O6" s="302"/>
      <c r="P6" s="299"/>
      <c r="Q6" s="300" t="s">
        <v>72</v>
      </c>
      <c r="R6" s="301"/>
      <c r="S6" s="302"/>
      <c r="T6" s="299"/>
      <c r="U6" s="300" t="s">
        <v>72</v>
      </c>
      <c r="V6" s="303"/>
      <c r="W6" s="305"/>
      <c r="X6" s="306"/>
    </row>
    <row r="7" spans="1:24" x14ac:dyDescent="0.25">
      <c r="A7" s="308" t="s">
        <v>73</v>
      </c>
      <c r="B7" s="310">
        <v>43922</v>
      </c>
      <c r="C7" s="263">
        <f>+旧方式!B61</f>
        <v>5831510.9674999993</v>
      </c>
      <c r="D7" s="263">
        <f>+旧方式!C61</f>
        <v>1641345.0077</v>
      </c>
      <c r="E7" s="263">
        <f>+旧方式!D61</f>
        <v>3284293.0658999998</v>
      </c>
      <c r="F7" s="263">
        <f>+旧方式!E61</f>
        <v>905872.89390000002</v>
      </c>
      <c r="G7" s="263">
        <f>+旧方式!F61</f>
        <v>3664823.2749999994</v>
      </c>
      <c r="H7" s="263">
        <f>+旧方式!G61</f>
        <v>1014843.5461</v>
      </c>
      <c r="I7" s="263">
        <f>+旧方式!H61</f>
        <v>1931597.1127999998</v>
      </c>
      <c r="J7" s="263">
        <f>+旧方式!I61</f>
        <v>718382.61609999998</v>
      </c>
      <c r="K7" s="263">
        <f>+旧方式!J61</f>
        <v>1004981.8704</v>
      </c>
      <c r="L7" s="263">
        <f>+旧方式!K61</f>
        <v>631630.05330000003</v>
      </c>
      <c r="M7" s="263">
        <f>+旧方式!L61</f>
        <v>291964.56709999999</v>
      </c>
      <c r="N7" s="263">
        <f>+旧方式!M61</f>
        <v>81387.25</v>
      </c>
      <c r="O7" s="263">
        <f>+旧方式!N61</f>
        <v>2659841.4046</v>
      </c>
      <c r="P7" s="263">
        <f>+旧方式!O61</f>
        <v>383213.49280000001</v>
      </c>
      <c r="Q7" s="263">
        <f>+旧方式!P61</f>
        <v>1639632.5456999999</v>
      </c>
      <c r="R7" s="263">
        <f>+旧方式!Q61</f>
        <v>636995.36609999998</v>
      </c>
      <c r="S7" s="263">
        <f>+旧方式!R61</f>
        <v>2166687.6924999999</v>
      </c>
      <c r="T7" s="263">
        <f>+旧方式!S61</f>
        <v>626501.46160000004</v>
      </c>
      <c r="U7" s="263">
        <f>+旧方式!T61</f>
        <v>1352695.9531</v>
      </c>
      <c r="V7" s="263">
        <f>+旧方式!U61</f>
        <v>187490.27780000001</v>
      </c>
    </row>
    <row r="8" spans="1:24" x14ac:dyDescent="0.25">
      <c r="A8" s="308" t="s">
        <v>73</v>
      </c>
      <c r="B8" s="265" t="s">
        <v>62</v>
      </c>
      <c r="C8" s="263">
        <f>+旧方式!B12</f>
        <v>79598785.599399999</v>
      </c>
      <c r="D8" s="263">
        <f>+旧方式!C12</f>
        <v>24993607.724399999</v>
      </c>
      <c r="E8" s="263">
        <f>+旧方式!D12</f>
        <v>46252774.820200004</v>
      </c>
      <c r="F8" s="263">
        <f>+旧方式!E12</f>
        <v>8352403.0548</v>
      </c>
      <c r="G8" s="263">
        <f>+旧方式!F12</f>
        <v>54113609.723799996</v>
      </c>
      <c r="H8" s="263">
        <f>+旧方式!G12</f>
        <v>17584658.082200002</v>
      </c>
      <c r="I8" s="263">
        <f>+旧方式!H12</f>
        <v>31161246.246600002</v>
      </c>
      <c r="J8" s="263">
        <f>+旧方式!I12</f>
        <v>5367705.3949999996</v>
      </c>
      <c r="K8" s="263">
        <f>+旧方式!J12</f>
        <v>17867967.061699998</v>
      </c>
      <c r="L8" s="263">
        <f>+旧方式!K12</f>
        <v>12195436.670700001</v>
      </c>
      <c r="M8" s="263">
        <f>+旧方式!L12</f>
        <v>4357579.4446999999</v>
      </c>
      <c r="N8" s="263">
        <f>+旧方式!M12</f>
        <v>1314950.9463</v>
      </c>
      <c r="O8" s="263">
        <f>+旧方式!N12</f>
        <v>36245642.662100002</v>
      </c>
      <c r="P8" s="263">
        <f>+旧方式!O12</f>
        <v>5389221.4114999995</v>
      </c>
      <c r="Q8" s="263">
        <f>+旧方式!P12</f>
        <v>26803666.801899999</v>
      </c>
      <c r="R8" s="263">
        <f>+旧方式!Q12</f>
        <v>4052754.4487000001</v>
      </c>
      <c r="S8" s="263">
        <f>+旧方式!R12</f>
        <v>25485175.875600003</v>
      </c>
      <c r="T8" s="263">
        <f>+旧方式!S12</f>
        <v>7408949.6421999997</v>
      </c>
      <c r="U8" s="263">
        <f>+旧方式!T12</f>
        <v>15091528.573600002</v>
      </c>
      <c r="V8" s="263">
        <f>+旧方式!U12</f>
        <v>2984697.6598</v>
      </c>
    </row>
    <row r="9" spans="1:24" x14ac:dyDescent="0.25">
      <c r="A9" s="308" t="s">
        <v>74</v>
      </c>
      <c r="B9" s="310">
        <v>43922</v>
      </c>
      <c r="C9" s="263">
        <f>+新方式!B24</f>
        <v>8040869.8567000004</v>
      </c>
      <c r="D9" s="263">
        <f>+新方式!C24</f>
        <v>2237802.4674</v>
      </c>
      <c r="E9" s="263">
        <f>+新方式!D24</f>
        <v>4593374.0849000001</v>
      </c>
      <c r="F9" s="263">
        <f>+新方式!E24</f>
        <v>1209693.3044</v>
      </c>
      <c r="G9" s="263">
        <f>+新方式!F24</f>
        <v>4793220.9571000002</v>
      </c>
      <c r="H9" s="263">
        <f>+新方式!G24</f>
        <v>1310990.2154999999</v>
      </c>
      <c r="I9" s="263">
        <f>+新方式!H24</f>
        <v>2551842.6913000001</v>
      </c>
      <c r="J9" s="263">
        <f>+新方式!I24</f>
        <v>930388.0503</v>
      </c>
      <c r="K9" s="263">
        <f>+新方式!J24</f>
        <v>1295775.4155000001</v>
      </c>
      <c r="L9" s="263">
        <f>+新方式!K24</f>
        <v>840551.67949999997</v>
      </c>
      <c r="M9" s="263">
        <f>+新方式!L24</f>
        <v>349797.42589999997</v>
      </c>
      <c r="N9" s="263">
        <f>+新方式!M24</f>
        <v>105426.3101</v>
      </c>
      <c r="O9" s="263">
        <f>+新方式!N24</f>
        <v>3497445.5415999996</v>
      </c>
      <c r="P9" s="263">
        <f>+新方式!O24</f>
        <v>470438.53600000002</v>
      </c>
      <c r="Q9" s="263">
        <f>+新方式!P24</f>
        <v>2202045.2653999999</v>
      </c>
      <c r="R9" s="263">
        <f>+新方式!Q24</f>
        <v>824961.7402</v>
      </c>
      <c r="S9" s="263">
        <f>+新方式!R24</f>
        <v>3247648.8996000001</v>
      </c>
      <c r="T9" s="263">
        <f>+新方式!S24</f>
        <v>926812.25190000003</v>
      </c>
      <c r="U9" s="263">
        <f>+新方式!T24</f>
        <v>2041531.3936000001</v>
      </c>
      <c r="V9" s="263">
        <f>+新方式!U24</f>
        <v>279305.25410000002</v>
      </c>
    </row>
    <row r="10" spans="1:24" x14ac:dyDescent="0.25">
      <c r="A10" s="308" t="s">
        <v>74</v>
      </c>
      <c r="B10" s="265" t="s">
        <v>62</v>
      </c>
      <c r="C10" s="263">
        <f>+新方式!B10</f>
        <v>103042924.4818</v>
      </c>
      <c r="D10" s="263">
        <f>+新方式!C10</f>
        <v>31350195.601699997</v>
      </c>
      <c r="E10" s="263">
        <f>+新方式!D10</f>
        <v>61165108.207499996</v>
      </c>
      <c r="F10" s="263">
        <f>+新方式!E10</f>
        <v>10527620.672600001</v>
      </c>
      <c r="G10" s="263">
        <f>+新方式!F10</f>
        <v>67488508.826700002</v>
      </c>
      <c r="H10" s="263">
        <f>+新方式!G10</f>
        <v>21443641.154799998</v>
      </c>
      <c r="I10" s="263">
        <f>+新方式!H10</f>
        <v>39514766.046400003</v>
      </c>
      <c r="J10" s="263">
        <f>+新方式!I10</f>
        <v>6530101.6255000001</v>
      </c>
      <c r="K10" s="263">
        <f>+新方式!J10</f>
        <v>22319468.242699999</v>
      </c>
      <c r="L10" s="263">
        <f>+新方式!K10</f>
        <v>15162639.7139</v>
      </c>
      <c r="M10" s="263">
        <f>+新方式!L10</f>
        <v>5453095.0487000002</v>
      </c>
      <c r="N10" s="263">
        <f>+新方式!M10</f>
        <v>1703733.4800999998</v>
      </c>
      <c r="O10" s="263">
        <f>+新方式!N10</f>
        <v>45169040.583999999</v>
      </c>
      <c r="P10" s="263">
        <f>+新方式!O10</f>
        <v>6281001.4408999998</v>
      </c>
      <c r="Q10" s="263">
        <f>+新方式!P10</f>
        <v>34061670.997699998</v>
      </c>
      <c r="R10" s="263">
        <f>+新方式!Q10</f>
        <v>4826368.1453999998</v>
      </c>
      <c r="S10" s="263">
        <f>+新方式!R10</f>
        <v>35554415.655100003</v>
      </c>
      <c r="T10" s="263">
        <f>+新方式!S10</f>
        <v>9906554.4469000008</v>
      </c>
      <c r="U10" s="263">
        <f>+新方式!T10</f>
        <v>21650342.1611</v>
      </c>
      <c r="V10" s="263">
        <f>+新方式!U10</f>
        <v>3997519.0471000001</v>
      </c>
    </row>
    <row r="11" spans="1:24" x14ac:dyDescent="0.25">
      <c r="C11" s="263"/>
    </row>
    <row r="12" spans="1:24" x14ac:dyDescent="0.25">
      <c r="B12" s="322" t="s">
        <v>75</v>
      </c>
      <c r="C12" s="323">
        <f>+C9/C7</f>
        <v>1.3788655978721696</v>
      </c>
      <c r="D12" s="323">
        <f t="shared" ref="D12:V12" si="0">+D9/D7</f>
        <v>1.3633955426201405</v>
      </c>
      <c r="E12" s="323">
        <f t="shared" si="0"/>
        <v>1.3985883697748729</v>
      </c>
      <c r="F12" s="323">
        <f t="shared" si="0"/>
        <v>1.3353896695064804</v>
      </c>
      <c r="G12" s="323">
        <f t="shared" si="0"/>
        <v>1.3078996168239521</v>
      </c>
      <c r="H12" s="323">
        <f t="shared" si="0"/>
        <v>1.2918150985322603</v>
      </c>
      <c r="I12" s="323">
        <f t="shared" si="0"/>
        <v>1.3211050453481503</v>
      </c>
      <c r="J12" s="323">
        <f t="shared" si="0"/>
        <v>1.2951149282410928</v>
      </c>
      <c r="K12" s="323">
        <f t="shared" si="0"/>
        <v>1.289352030782664</v>
      </c>
      <c r="L12" s="323">
        <f t="shared" si="0"/>
        <v>1.3307658099998136</v>
      </c>
      <c r="M12" s="323">
        <f t="shared" si="0"/>
        <v>1.1980817719575945</v>
      </c>
      <c r="N12" s="323">
        <f t="shared" si="0"/>
        <v>1.2953664130438123</v>
      </c>
      <c r="O12" s="323">
        <f t="shared" si="0"/>
        <v>1.3149075488303268</v>
      </c>
      <c r="P12" s="323">
        <f t="shared" si="0"/>
        <v>1.2276147495816985</v>
      </c>
      <c r="Q12" s="323">
        <f t="shared" si="0"/>
        <v>1.3430114394685255</v>
      </c>
      <c r="R12" s="323">
        <f t="shared" si="0"/>
        <v>1.2950827966784482</v>
      </c>
      <c r="S12" s="323">
        <f t="shared" si="0"/>
        <v>1.498900331063749</v>
      </c>
      <c r="T12" s="323">
        <f t="shared" si="0"/>
        <v>1.4793457137881958</v>
      </c>
      <c r="U12" s="323">
        <f t="shared" si="0"/>
        <v>1.5092315378939238</v>
      </c>
      <c r="V12" s="323">
        <f t="shared" si="0"/>
        <v>1.4897052656668472</v>
      </c>
    </row>
    <row r="13" spans="1:24" s="263" customFormat="1" x14ac:dyDescent="0.25">
      <c r="B13" s="324"/>
      <c r="C13" s="324"/>
      <c r="D13" s="324"/>
      <c r="E13" s="324"/>
      <c r="F13" s="324"/>
      <c r="G13" s="324"/>
      <c r="H13" s="324"/>
      <c r="I13" s="324"/>
      <c r="J13" s="324"/>
      <c r="K13" s="324"/>
      <c r="L13" s="324"/>
      <c r="M13" s="324"/>
      <c r="N13" s="324"/>
      <c r="O13" s="324"/>
      <c r="P13" s="324"/>
      <c r="Q13" s="324"/>
      <c r="R13" s="324"/>
      <c r="S13" s="324"/>
      <c r="T13" s="324"/>
      <c r="U13" s="324"/>
      <c r="V13" s="324"/>
    </row>
    <row r="14" spans="1:24" s="263" customFormat="1" x14ac:dyDescent="0.25">
      <c r="B14" s="325" t="s">
        <v>79</v>
      </c>
      <c r="C14" s="324">
        <f>+C12*C8</f>
        <v>109756027.09541532</v>
      </c>
      <c r="D14" s="324">
        <f t="shared" ref="D14:V14" si="1">+D12*D8</f>
        <v>34076173.365443274</v>
      </c>
      <c r="E14" s="324">
        <f t="shared" si="1"/>
        <v>64688592.933347814</v>
      </c>
      <c r="F14" s="324">
        <f t="shared" si="1"/>
        <v>11153712.754934289</v>
      </c>
      <c r="G14" s="324">
        <f t="shared" si="1"/>
        <v>70775169.422718897</v>
      </c>
      <c r="H14" s="324">
        <f t="shared" si="1"/>
        <v>22716126.813113302</v>
      </c>
      <c r="I14" s="324">
        <f t="shared" si="1"/>
        <v>41167279.635719374</v>
      </c>
      <c r="J14" s="324">
        <f t="shared" si="1"/>
        <v>6951795.3874647506</v>
      </c>
      <c r="K14" s="324">
        <f t="shared" si="1"/>
        <v>23038099.616960641</v>
      </c>
      <c r="L14" s="324">
        <f t="shared" si="1"/>
        <v>16229270.159385517</v>
      </c>
      <c r="M14" s="324">
        <f t="shared" si="1"/>
        <v>5220736.5025521666</v>
      </c>
      <c r="N14" s="324">
        <f t="shared" si="1"/>
        <v>1703343.2906371977</v>
      </c>
      <c r="O14" s="324">
        <f t="shared" si="1"/>
        <v>47659669.148601837</v>
      </c>
      <c r="P14" s="324">
        <f t="shared" si="1"/>
        <v>6615887.6935188994</v>
      </c>
      <c r="Q14" s="324">
        <f t="shared" si="1"/>
        <v>35997631.134654447</v>
      </c>
      <c r="R14" s="324">
        <f t="shared" si="1"/>
        <v>5248652.5656734183</v>
      </c>
      <c r="S14" s="324">
        <f t="shared" si="1"/>
        <v>38199738.557154715</v>
      </c>
      <c r="T14" s="324">
        <f t="shared" si="1"/>
        <v>10960397.896861156</v>
      </c>
      <c r="U14" s="324">
        <f t="shared" si="1"/>
        <v>22776610.878304426</v>
      </c>
      <c r="V14" s="324">
        <f t="shared" si="1"/>
        <v>4446319.8202275764</v>
      </c>
    </row>
    <row r="15" spans="1:24" s="263" customFormat="1" x14ac:dyDescent="0.25">
      <c r="B15" s="324"/>
      <c r="C15" s="324"/>
      <c r="D15" s="324"/>
      <c r="E15" s="324"/>
      <c r="F15" s="324"/>
      <c r="G15" s="324"/>
      <c r="H15" s="324"/>
      <c r="I15" s="324"/>
      <c r="J15" s="324"/>
      <c r="K15" s="324"/>
      <c r="L15" s="324"/>
      <c r="M15" s="324"/>
      <c r="N15" s="324"/>
      <c r="O15" s="324"/>
      <c r="P15" s="324"/>
      <c r="Q15" s="324"/>
      <c r="R15" s="324"/>
      <c r="S15" s="324"/>
      <c r="T15" s="324"/>
      <c r="U15" s="324"/>
      <c r="V15" s="324"/>
    </row>
    <row r="16" spans="1:24" s="263" customFormat="1" x14ac:dyDescent="0.25">
      <c r="B16" s="325" t="s">
        <v>80</v>
      </c>
      <c r="C16" s="324">
        <f>+C14-C10</f>
        <v>6713102.6136153191</v>
      </c>
      <c r="D16" s="324">
        <f t="shared" ref="D16:V16" si="2">+D14-D10</f>
        <v>2725977.7637432776</v>
      </c>
      <c r="E16" s="324">
        <f t="shared" si="2"/>
        <v>3523484.725847818</v>
      </c>
      <c r="F16" s="324">
        <f t="shared" si="2"/>
        <v>626092.08233428746</v>
      </c>
      <c r="G16" s="324">
        <f t="shared" si="2"/>
        <v>3286660.5960188955</v>
      </c>
      <c r="H16" s="324">
        <f t="shared" si="2"/>
        <v>1272485.6583133042</v>
      </c>
      <c r="I16" s="324">
        <f t="shared" si="2"/>
        <v>1652513.5893193707</v>
      </c>
      <c r="J16" s="324">
        <f t="shared" si="2"/>
        <v>421693.76196475048</v>
      </c>
      <c r="K16" s="324">
        <f t="shared" si="2"/>
        <v>718631.37426064163</v>
      </c>
      <c r="L16" s="324">
        <f t="shared" si="2"/>
        <v>1066630.4454855174</v>
      </c>
      <c r="M16" s="324">
        <f t="shared" si="2"/>
        <v>-232358.54614783358</v>
      </c>
      <c r="N16" s="324">
        <f t="shared" si="2"/>
        <v>-390.18946280214004</v>
      </c>
      <c r="O16" s="324">
        <f t="shared" si="2"/>
        <v>2490628.5646018386</v>
      </c>
      <c r="P16" s="324">
        <f t="shared" si="2"/>
        <v>334886.25261889957</v>
      </c>
      <c r="Q16" s="324">
        <f t="shared" si="2"/>
        <v>1935960.1369544491</v>
      </c>
      <c r="R16" s="324">
        <f t="shared" si="2"/>
        <v>422284.42027341854</v>
      </c>
      <c r="S16" s="324">
        <f t="shared" si="2"/>
        <v>2645322.9020547122</v>
      </c>
      <c r="T16" s="324">
        <f t="shared" si="2"/>
        <v>1053843.4499611557</v>
      </c>
      <c r="U16" s="324">
        <f t="shared" si="2"/>
        <v>1126268.7172044255</v>
      </c>
      <c r="V16" s="324">
        <f t="shared" si="2"/>
        <v>448800.77312757634</v>
      </c>
    </row>
    <row r="17" spans="2:22" s="263" customFormat="1" x14ac:dyDescent="0.25">
      <c r="B17" s="324"/>
      <c r="C17" s="324"/>
      <c r="D17" s="324"/>
      <c r="E17" s="324"/>
      <c r="F17" s="324"/>
      <c r="G17" s="324"/>
      <c r="H17" s="324"/>
      <c r="I17" s="324"/>
      <c r="J17" s="324"/>
      <c r="K17" s="324"/>
      <c r="L17" s="324"/>
      <c r="M17" s="324"/>
      <c r="N17" s="324"/>
      <c r="O17" s="324"/>
      <c r="P17" s="324"/>
      <c r="Q17" s="324"/>
      <c r="R17" s="324"/>
      <c r="S17" s="324"/>
      <c r="T17" s="324"/>
      <c r="U17" s="324"/>
      <c r="V17" s="324"/>
    </row>
    <row r="18" spans="2:22" s="263" customFormat="1" x14ac:dyDescent="0.25">
      <c r="B18" s="325" t="s">
        <v>81</v>
      </c>
      <c r="C18" s="324">
        <f>+C16/C12</f>
        <v>4868569.2238422725</v>
      </c>
      <c r="D18" s="324">
        <f t="shared" ref="D18:V18" si="3">+D16/D12</f>
        <v>1999403.45888513</v>
      </c>
      <c r="E18" s="324">
        <f t="shared" si="3"/>
        <v>2519315.0479400768</v>
      </c>
      <c r="F18" s="324">
        <f t="shared" si="3"/>
        <v>468845.98303480371</v>
      </c>
      <c r="G18" s="324">
        <f t="shared" si="3"/>
        <v>2512930.3149427343</v>
      </c>
      <c r="H18" s="324">
        <f t="shared" si="3"/>
        <v>985036.99156255578</v>
      </c>
      <c r="I18" s="324">
        <f t="shared" si="3"/>
        <v>1250857.072371474</v>
      </c>
      <c r="J18" s="324">
        <f t="shared" si="3"/>
        <v>325603.35208046483</v>
      </c>
      <c r="K18" s="324">
        <f t="shared" si="3"/>
        <v>557358.54685428087</v>
      </c>
      <c r="L18" s="324">
        <f t="shared" si="3"/>
        <v>801516.26790416776</v>
      </c>
      <c r="M18" s="324">
        <f t="shared" si="3"/>
        <v>-193942.14283735701</v>
      </c>
      <c r="N18" s="324">
        <f t="shared" si="3"/>
        <v>-301.21937613411234</v>
      </c>
      <c r="O18" s="324">
        <f t="shared" si="3"/>
        <v>1894147.2857292301</v>
      </c>
      <c r="P18" s="324">
        <f t="shared" si="3"/>
        <v>272794.25628684391</v>
      </c>
      <c r="Q18" s="324">
        <f t="shared" si="3"/>
        <v>1441506.8107838107</v>
      </c>
      <c r="R18" s="324">
        <f t="shared" si="3"/>
        <v>326067.50808247062</v>
      </c>
      <c r="S18" s="324">
        <f t="shared" si="3"/>
        <v>1764842.4296346395</v>
      </c>
      <c r="T18" s="324">
        <f t="shared" si="3"/>
        <v>712371.31397944409</v>
      </c>
      <c r="U18" s="324">
        <f t="shared" si="3"/>
        <v>746253.10227487783</v>
      </c>
      <c r="V18" s="324">
        <f t="shared" si="3"/>
        <v>301268.16590574145</v>
      </c>
    </row>
    <row r="19" spans="2:22" s="263" customFormat="1" ht="15.75" thickBot="1" x14ac:dyDescent="0.3">
      <c r="B19" s="324"/>
      <c r="C19" s="324"/>
      <c r="D19" s="324"/>
      <c r="E19" s="324"/>
      <c r="F19" s="324"/>
      <c r="G19" s="324"/>
      <c r="H19" s="324"/>
      <c r="I19" s="324"/>
      <c r="J19" s="324"/>
      <c r="K19" s="324"/>
      <c r="L19" s="324"/>
      <c r="M19" s="324"/>
      <c r="N19" s="324"/>
      <c r="O19" s="324"/>
      <c r="P19" s="324"/>
      <c r="Q19" s="324"/>
      <c r="R19" s="324"/>
      <c r="S19" s="324"/>
      <c r="T19" s="324"/>
      <c r="U19" s="324"/>
      <c r="V19" s="324"/>
    </row>
    <row r="20" spans="2:22" s="263" customFormat="1" x14ac:dyDescent="0.25">
      <c r="B20" s="331">
        <f>+C18</f>
        <v>4868569.2238422725</v>
      </c>
      <c r="C20" s="326">
        <f>+C18/C8</f>
        <v>6.1163863081335389E-2</v>
      </c>
      <c r="D20" s="328" t="s">
        <v>95</v>
      </c>
      <c r="E20" s="324"/>
      <c r="F20" s="324"/>
      <c r="G20" s="324"/>
      <c r="H20" s="324"/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4"/>
      <c r="T20" s="324"/>
      <c r="U20" s="324"/>
    </row>
    <row r="21" spans="2:22" s="263" customFormat="1" x14ac:dyDescent="0.25">
      <c r="B21" s="332">
        <f>+SUM(D18:F18)</f>
        <v>4987564.4898600103</v>
      </c>
      <c r="C21" s="327">
        <f>+SUM(D18:F18)/C8</f>
        <v>6.2658801290777555E-2</v>
      </c>
      <c r="D21" s="328" t="s">
        <v>82</v>
      </c>
      <c r="E21" s="324"/>
      <c r="F21" s="324"/>
      <c r="G21" s="324"/>
      <c r="H21" s="324"/>
      <c r="I21" s="324"/>
      <c r="J21" s="324"/>
      <c r="K21" s="324"/>
      <c r="L21" s="324"/>
      <c r="M21" s="324"/>
      <c r="N21" s="324"/>
      <c r="O21" s="324"/>
      <c r="P21" s="324"/>
      <c r="Q21" s="324"/>
      <c r="R21" s="324"/>
      <c r="S21" s="324"/>
      <c r="T21" s="324"/>
      <c r="U21" s="324"/>
    </row>
    <row r="22" spans="2:22" s="263" customFormat="1" x14ac:dyDescent="0.25">
      <c r="B22" s="332">
        <f>+SUM(H18,I18,J18,T18,U18,V18)</f>
        <v>4321389.9981745584</v>
      </c>
      <c r="C22" s="327">
        <f>+SUM(H18,I18,J18,T18,U18,V18)/C8</f>
        <v>5.4289647331091095E-2</v>
      </c>
      <c r="D22" s="328" t="s">
        <v>83</v>
      </c>
      <c r="E22" s="324"/>
      <c r="F22" s="324"/>
      <c r="G22" s="324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4"/>
      <c r="T22" s="324"/>
      <c r="U22" s="324"/>
    </row>
    <row r="23" spans="2:22" s="263" customFormat="1" x14ac:dyDescent="0.25">
      <c r="B23" s="332">
        <f>+SUM(L18,M18,N18,P18,Q18,R18,T18,U18,V18)</f>
        <v>4407534.0630038651</v>
      </c>
      <c r="C23" s="327">
        <f>+SUM(L18,M18,N18,P18,Q18,R18,T18,U18,V18)/C8</f>
        <v>5.5371875711594881E-2</v>
      </c>
      <c r="D23" s="328" t="s">
        <v>84</v>
      </c>
      <c r="E23" s="324"/>
      <c r="F23" s="324"/>
      <c r="G23" s="324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/>
      <c r="T23" s="324"/>
      <c r="U23" s="324"/>
    </row>
    <row r="24" spans="2:22" s="263" customFormat="1" ht="15.75" thickBot="1" x14ac:dyDescent="0.3">
      <c r="B24" s="329">
        <f>+SUM(K18,O18,S18)</f>
        <v>4216348.2622181512</v>
      </c>
      <c r="C24" s="330">
        <f>+B24/C8</f>
        <v>5.2970007399835671E-2</v>
      </c>
      <c r="D24" s="328" t="s">
        <v>85</v>
      </c>
      <c r="E24" s="324"/>
      <c r="F24" s="324"/>
      <c r="G24" s="324"/>
      <c r="H24" s="324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  <c r="T24" s="324"/>
      <c r="U24" s="324"/>
    </row>
    <row r="25" spans="2:22" s="263" customFormat="1" x14ac:dyDescent="0.25">
      <c r="C25" s="307"/>
    </row>
    <row r="26" spans="2:22" s="263" customFormat="1" x14ac:dyDescent="0.25">
      <c r="C26" s="307"/>
    </row>
    <row r="27" spans="2:22" s="263" customFormat="1" x14ac:dyDescent="0.25"/>
    <row r="28" spans="2:22" s="263" customFormat="1" x14ac:dyDescent="0.25"/>
    <row r="29" spans="2:22" s="263" customFormat="1" x14ac:dyDescent="0.25"/>
    <row r="30" spans="2:22" s="263" customFormat="1" x14ac:dyDescent="0.25"/>
    <row r="31" spans="2:22" s="263" customFormat="1" x14ac:dyDescent="0.25"/>
    <row r="32" spans="2:22" s="263" customFormat="1" x14ac:dyDescent="0.25"/>
    <row r="33" s="263" customFormat="1" x14ac:dyDescent="0.25"/>
    <row r="34" s="263" customFormat="1" x14ac:dyDescent="0.25"/>
    <row r="35" s="263" customFormat="1" x14ac:dyDescent="0.25"/>
    <row r="36" s="263" customFormat="1" x14ac:dyDescent="0.25"/>
    <row r="37" s="263" customFormat="1" x14ac:dyDescent="0.25"/>
    <row r="38" s="263" customFormat="1" x14ac:dyDescent="0.25"/>
    <row r="39" s="263" customFormat="1" x14ac:dyDescent="0.25"/>
    <row r="40" s="263" customFormat="1" x14ac:dyDescent="0.25"/>
    <row r="41" s="263" customFormat="1" x14ac:dyDescent="0.25"/>
    <row r="42" s="263" customFormat="1" x14ac:dyDescent="0.25"/>
    <row r="43" s="263" customFormat="1" x14ac:dyDescent="0.25"/>
    <row r="44" s="263" customFormat="1" x14ac:dyDescent="0.25"/>
    <row r="45" s="263" customFormat="1" x14ac:dyDescent="0.25"/>
    <row r="46" s="263" customFormat="1" x14ac:dyDescent="0.25"/>
    <row r="47" s="263" customFormat="1" x14ac:dyDescent="0.25"/>
    <row r="48" s="263" customFormat="1" x14ac:dyDescent="0.25"/>
    <row r="49" s="263" customFormat="1" x14ac:dyDescent="0.25"/>
    <row r="50" s="263" customFormat="1" x14ac:dyDescent="0.25"/>
    <row r="51" s="263" customFormat="1" x14ac:dyDescent="0.25"/>
    <row r="52" s="263" customFormat="1" x14ac:dyDescent="0.25"/>
    <row r="53" s="263" customFormat="1" x14ac:dyDescent="0.25"/>
    <row r="54" s="263" customFormat="1" x14ac:dyDescent="0.25"/>
    <row r="55" s="263" customFormat="1" x14ac:dyDescent="0.25"/>
    <row r="56" s="263" customFormat="1" x14ac:dyDescent="0.25"/>
    <row r="57" s="263" customFormat="1" x14ac:dyDescent="0.25"/>
    <row r="58" s="263" customFormat="1" x14ac:dyDescent="0.25"/>
    <row r="59" s="263" customFormat="1" x14ac:dyDescent="0.25"/>
    <row r="60" s="263" customFormat="1" x14ac:dyDescent="0.25"/>
    <row r="61" s="263" customFormat="1" x14ac:dyDescent="0.25"/>
    <row r="62" s="263" customFormat="1" x14ac:dyDescent="0.25"/>
    <row r="63" s="263" customFormat="1" x14ac:dyDescent="0.25"/>
    <row r="64" s="263" customFormat="1" x14ac:dyDescent="0.25"/>
    <row r="65" s="263" customFormat="1" x14ac:dyDescent="0.25"/>
    <row r="66" s="263" customFormat="1" x14ac:dyDescent="0.25"/>
    <row r="67" s="263" customFormat="1" x14ac:dyDescent="0.25"/>
    <row r="68" s="263" customFormat="1" x14ac:dyDescent="0.25"/>
    <row r="69" s="263" customFormat="1" x14ac:dyDescent="0.25"/>
    <row r="70" s="263" customFormat="1" x14ac:dyDescent="0.25"/>
    <row r="71" s="263" customFormat="1" x14ac:dyDescent="0.25"/>
    <row r="72" s="263" customFormat="1" x14ac:dyDescent="0.25"/>
    <row r="73" s="263" customFormat="1" x14ac:dyDescent="0.25"/>
    <row r="74" s="263" customFormat="1" x14ac:dyDescent="0.25"/>
    <row r="75" s="263" customFormat="1" x14ac:dyDescent="0.25"/>
    <row r="76" s="263" customFormat="1" x14ac:dyDescent="0.25"/>
    <row r="77" s="263" customFormat="1" x14ac:dyDescent="0.25"/>
    <row r="78" s="263" customFormat="1" x14ac:dyDescent="0.25"/>
    <row r="79" s="263" customFormat="1" x14ac:dyDescent="0.25"/>
    <row r="80" s="263" customFormat="1" x14ac:dyDescent="0.25"/>
    <row r="81" s="263" customFormat="1" x14ac:dyDescent="0.25"/>
    <row r="82" s="263" customFormat="1" x14ac:dyDescent="0.25"/>
    <row r="83" s="263" customFormat="1" x14ac:dyDescent="0.25"/>
    <row r="84" s="263" customFormat="1" x14ac:dyDescent="0.25"/>
    <row r="85" s="263" customFormat="1" x14ac:dyDescent="0.25"/>
    <row r="86" s="263" customFormat="1" x14ac:dyDescent="0.25"/>
    <row r="87" s="263" customFormat="1" x14ac:dyDescent="0.25"/>
    <row r="88" s="263" customFormat="1" x14ac:dyDescent="0.25"/>
    <row r="89" s="263" customFormat="1" x14ac:dyDescent="0.25"/>
    <row r="90" s="263" customFormat="1" x14ac:dyDescent="0.25"/>
    <row r="91" s="263" customFormat="1" x14ac:dyDescent="0.25"/>
    <row r="92" s="263" customFormat="1" x14ac:dyDescent="0.25"/>
    <row r="93" s="263" customFormat="1" x14ac:dyDescent="0.25"/>
    <row r="94" s="263" customFormat="1" x14ac:dyDescent="0.25"/>
    <row r="95" s="263" customFormat="1" x14ac:dyDescent="0.25"/>
    <row r="96" s="263" customFormat="1" x14ac:dyDescent="0.25"/>
    <row r="97" s="263" customFormat="1" x14ac:dyDescent="0.25"/>
    <row r="98" s="263" customFormat="1" x14ac:dyDescent="0.25"/>
    <row r="99" s="263" customFormat="1" x14ac:dyDescent="0.25"/>
    <row r="100" s="263" customFormat="1" x14ac:dyDescent="0.25"/>
    <row r="101" s="263" customFormat="1" x14ac:dyDescent="0.25"/>
    <row r="102" s="263" customFormat="1" x14ac:dyDescent="0.25"/>
    <row r="103" s="263" customFormat="1" x14ac:dyDescent="0.25"/>
    <row r="104" s="263" customFormat="1" x14ac:dyDescent="0.25"/>
    <row r="105" s="263" customFormat="1" x14ac:dyDescent="0.25"/>
    <row r="106" s="263" customFormat="1" x14ac:dyDescent="0.25"/>
    <row r="107" s="263" customFormat="1" x14ac:dyDescent="0.25"/>
    <row r="108" s="263" customFormat="1" x14ac:dyDescent="0.25"/>
    <row r="109" s="263" customFormat="1" x14ac:dyDescent="0.25"/>
    <row r="110" s="263" customFormat="1" x14ac:dyDescent="0.25"/>
    <row r="111" s="263" customFormat="1" x14ac:dyDescent="0.25"/>
    <row r="112" s="263" customFormat="1" x14ac:dyDescent="0.25"/>
    <row r="113" s="263" customFormat="1" x14ac:dyDescent="0.25"/>
    <row r="114" s="263" customFormat="1" x14ac:dyDescent="0.25"/>
    <row r="115" s="263" customFormat="1" x14ac:dyDescent="0.25"/>
    <row r="116" s="263" customFormat="1" x14ac:dyDescent="0.25"/>
    <row r="117" s="263" customFormat="1" x14ac:dyDescent="0.25"/>
    <row r="118" s="263" customFormat="1" x14ac:dyDescent="0.25"/>
    <row r="119" s="263" customFormat="1" x14ac:dyDescent="0.25"/>
    <row r="120" s="263" customFormat="1" x14ac:dyDescent="0.25"/>
    <row r="121" s="263" customFormat="1" x14ac:dyDescent="0.25"/>
    <row r="122" s="263" customFormat="1" x14ac:dyDescent="0.25"/>
    <row r="123" s="263" customFormat="1" x14ac:dyDescent="0.25"/>
    <row r="124" s="263" customFormat="1" x14ac:dyDescent="0.25"/>
    <row r="125" s="263" customFormat="1" x14ac:dyDescent="0.25"/>
    <row r="126" s="263" customFormat="1" x14ac:dyDescent="0.25"/>
    <row r="127" s="263" customFormat="1" x14ac:dyDescent="0.25"/>
    <row r="128" s="263" customFormat="1" x14ac:dyDescent="0.25"/>
    <row r="129" s="263" customFormat="1" x14ac:dyDescent="0.25"/>
    <row r="130" s="263" customFormat="1" x14ac:dyDescent="0.25"/>
    <row r="131" s="263" customFormat="1" x14ac:dyDescent="0.25"/>
    <row r="132" s="263" customFormat="1" x14ac:dyDescent="0.25"/>
    <row r="133" s="263" customFormat="1" x14ac:dyDescent="0.25"/>
    <row r="134" s="263" customFormat="1" x14ac:dyDescent="0.25"/>
    <row r="135" s="263" customFormat="1" x14ac:dyDescent="0.25"/>
    <row r="136" s="263" customFormat="1" x14ac:dyDescent="0.25"/>
    <row r="137" s="263" customFormat="1" x14ac:dyDescent="0.25"/>
    <row r="138" s="263" customFormat="1" x14ac:dyDescent="0.25"/>
    <row r="139" s="263" customFormat="1" x14ac:dyDescent="0.25"/>
    <row r="140" s="263" customFormat="1" x14ac:dyDescent="0.25"/>
    <row r="141" s="263" customFormat="1" x14ac:dyDescent="0.25"/>
    <row r="142" s="263" customFormat="1" x14ac:dyDescent="0.25"/>
    <row r="143" s="263" customFormat="1" x14ac:dyDescent="0.25"/>
    <row r="144" s="263" customFormat="1" x14ac:dyDescent="0.25"/>
    <row r="145" s="263" customFormat="1" x14ac:dyDescent="0.25"/>
    <row r="146" s="263" customFormat="1" x14ac:dyDescent="0.25"/>
    <row r="147" s="263" customFormat="1" x14ac:dyDescent="0.25"/>
    <row r="148" s="263" customFormat="1" x14ac:dyDescent="0.25"/>
    <row r="149" s="263" customFormat="1" x14ac:dyDescent="0.25"/>
    <row r="150" s="263" customFormat="1" x14ac:dyDescent="0.25"/>
    <row r="151" s="263" customFormat="1" x14ac:dyDescent="0.25"/>
    <row r="152" s="263" customFormat="1" x14ac:dyDescent="0.25"/>
    <row r="153" s="263" customFormat="1" x14ac:dyDescent="0.25"/>
    <row r="154" s="263" customFormat="1" x14ac:dyDescent="0.25"/>
    <row r="155" s="263" customFormat="1" x14ac:dyDescent="0.25"/>
    <row r="156" s="263" customFormat="1" x14ac:dyDescent="0.25"/>
    <row r="157" s="263" customFormat="1" x14ac:dyDescent="0.25"/>
    <row r="158" s="263" customFormat="1" x14ac:dyDescent="0.25"/>
    <row r="159" s="263" customFormat="1" x14ac:dyDescent="0.25"/>
    <row r="160" s="263" customFormat="1" x14ac:dyDescent="0.25"/>
    <row r="161" s="263" customFormat="1" x14ac:dyDescent="0.25"/>
    <row r="162" s="263" customFormat="1" x14ac:dyDescent="0.25"/>
    <row r="163" s="263" customFormat="1" x14ac:dyDescent="0.25"/>
    <row r="164" s="263" customFormat="1" x14ac:dyDescent="0.25"/>
    <row r="165" s="263" customFormat="1" x14ac:dyDescent="0.25"/>
    <row r="166" s="263" customFormat="1" x14ac:dyDescent="0.25"/>
    <row r="167" s="263" customFormat="1" x14ac:dyDescent="0.25"/>
    <row r="168" s="263" customFormat="1" x14ac:dyDescent="0.25"/>
    <row r="169" s="263" customFormat="1" x14ac:dyDescent="0.25"/>
    <row r="170" s="263" customFormat="1" x14ac:dyDescent="0.25"/>
    <row r="171" s="263" customFormat="1" x14ac:dyDescent="0.25"/>
    <row r="172" s="263" customFormat="1" x14ac:dyDescent="0.25"/>
    <row r="173" s="263" customFormat="1" x14ac:dyDescent="0.25"/>
    <row r="174" s="263" customFormat="1" x14ac:dyDescent="0.25"/>
    <row r="175" s="263" customFormat="1" x14ac:dyDescent="0.25"/>
    <row r="176" s="263" customFormat="1" x14ac:dyDescent="0.25"/>
    <row r="177" s="263" customFormat="1" x14ac:dyDescent="0.25"/>
    <row r="178" s="263" customFormat="1" x14ac:dyDescent="0.25"/>
    <row r="179" s="263" customFormat="1" x14ac:dyDescent="0.25"/>
    <row r="180" s="263" customFormat="1" x14ac:dyDescent="0.25"/>
    <row r="181" s="263" customFormat="1" x14ac:dyDescent="0.25"/>
    <row r="182" s="263" customFormat="1" x14ac:dyDescent="0.25"/>
    <row r="183" s="263" customFormat="1" x14ac:dyDescent="0.25"/>
    <row r="184" s="263" customFormat="1" x14ac:dyDescent="0.25"/>
    <row r="185" s="263" customFormat="1" x14ac:dyDescent="0.25"/>
    <row r="186" s="263" customFormat="1" x14ac:dyDescent="0.25"/>
    <row r="187" s="263" customFormat="1" x14ac:dyDescent="0.25"/>
    <row r="188" s="263" customFormat="1" x14ac:dyDescent="0.25"/>
    <row r="189" s="263" customFormat="1" x14ac:dyDescent="0.25"/>
    <row r="190" s="263" customFormat="1" x14ac:dyDescent="0.25"/>
    <row r="191" s="263" customFormat="1" x14ac:dyDescent="0.25"/>
    <row r="192" s="263" customFormat="1" x14ac:dyDescent="0.25"/>
    <row r="193" s="263" customFormat="1" x14ac:dyDescent="0.25"/>
    <row r="194" s="263" customFormat="1" x14ac:dyDescent="0.25"/>
    <row r="195" s="263" customFormat="1" x14ac:dyDescent="0.25"/>
    <row r="196" s="263" customFormat="1" x14ac:dyDescent="0.25"/>
    <row r="197" s="263" customFormat="1" x14ac:dyDescent="0.25"/>
    <row r="198" s="263" customFormat="1" x14ac:dyDescent="0.25"/>
    <row r="199" s="263" customFormat="1" x14ac:dyDescent="0.25"/>
    <row r="200" s="263" customFormat="1" x14ac:dyDescent="0.25"/>
    <row r="201" s="263" customFormat="1" x14ac:dyDescent="0.25"/>
    <row r="202" s="263" customFormat="1" x14ac:dyDescent="0.25"/>
    <row r="203" s="263" customFormat="1" x14ac:dyDescent="0.25"/>
    <row r="204" s="263" customFormat="1" x14ac:dyDescent="0.25"/>
    <row r="205" s="263" customFormat="1" x14ac:dyDescent="0.25"/>
    <row r="206" s="263" customFormat="1" x14ac:dyDescent="0.25"/>
    <row r="207" s="263" customFormat="1" x14ac:dyDescent="0.25"/>
    <row r="208" s="263" customFormat="1" x14ac:dyDescent="0.25"/>
    <row r="209" s="263" customFormat="1" x14ac:dyDescent="0.25"/>
    <row r="210" s="263" customFormat="1" x14ac:dyDescent="0.25"/>
    <row r="211" s="263" customFormat="1" x14ac:dyDescent="0.25"/>
    <row r="212" s="263" customFormat="1" x14ac:dyDescent="0.25"/>
    <row r="213" s="263" customFormat="1" x14ac:dyDescent="0.25"/>
    <row r="214" s="263" customFormat="1" x14ac:dyDescent="0.25"/>
    <row r="215" s="263" customFormat="1" x14ac:dyDescent="0.25"/>
    <row r="216" s="263" customFormat="1" x14ac:dyDescent="0.25"/>
    <row r="217" s="263" customFormat="1" x14ac:dyDescent="0.25"/>
    <row r="218" s="263" customFormat="1" x14ac:dyDescent="0.25"/>
    <row r="219" s="263" customFormat="1" x14ac:dyDescent="0.25"/>
    <row r="220" s="263" customFormat="1" x14ac:dyDescent="0.25"/>
    <row r="221" s="263" customFormat="1" x14ac:dyDescent="0.25"/>
    <row r="222" s="263" customFormat="1" x14ac:dyDescent="0.25"/>
    <row r="223" s="263" customFormat="1" x14ac:dyDescent="0.25"/>
    <row r="224" s="263" customFormat="1" x14ac:dyDescent="0.25"/>
    <row r="225" s="263" customFormat="1" x14ac:dyDescent="0.25"/>
    <row r="226" s="263" customFormat="1" x14ac:dyDescent="0.25"/>
    <row r="227" s="263" customFormat="1" x14ac:dyDescent="0.25"/>
    <row r="228" s="263" customFormat="1" x14ac:dyDescent="0.25"/>
    <row r="229" s="263" customFormat="1" x14ac:dyDescent="0.25"/>
    <row r="230" s="263" customFormat="1" x14ac:dyDescent="0.25"/>
    <row r="231" s="263" customFormat="1" x14ac:dyDescent="0.25"/>
    <row r="232" s="263" customFormat="1" x14ac:dyDescent="0.25"/>
    <row r="233" s="263" customFormat="1" x14ac:dyDescent="0.25"/>
    <row r="234" s="263" customFormat="1" x14ac:dyDescent="0.25"/>
    <row r="235" s="263" customFormat="1" x14ac:dyDescent="0.25"/>
    <row r="236" s="263" customFormat="1" x14ac:dyDescent="0.25"/>
    <row r="237" s="263" customFormat="1" x14ac:dyDescent="0.25"/>
    <row r="238" s="263" customFormat="1" x14ac:dyDescent="0.25"/>
    <row r="239" s="263" customFormat="1" x14ac:dyDescent="0.25"/>
    <row r="240" s="263" customFormat="1" x14ac:dyDescent="0.25"/>
    <row r="241" s="263" customFormat="1" x14ac:dyDescent="0.25"/>
    <row r="242" s="263" customFormat="1" x14ac:dyDescent="0.25"/>
    <row r="243" s="263" customFormat="1" x14ac:dyDescent="0.25"/>
    <row r="244" s="263" customFormat="1" x14ac:dyDescent="0.25"/>
    <row r="245" s="263" customFormat="1" x14ac:dyDescent="0.25"/>
    <row r="246" s="263" customFormat="1" x14ac:dyDescent="0.25"/>
    <row r="247" s="263" customFormat="1" x14ac:dyDescent="0.25"/>
    <row r="248" s="263" customFormat="1" x14ac:dyDescent="0.25"/>
    <row r="249" s="263" customFormat="1" x14ac:dyDescent="0.25"/>
    <row r="250" s="263" customFormat="1" x14ac:dyDescent="0.25"/>
    <row r="251" s="263" customFormat="1" x14ac:dyDescent="0.25"/>
    <row r="252" s="263" customFormat="1" x14ac:dyDescent="0.25"/>
    <row r="253" s="263" customFormat="1" x14ac:dyDescent="0.25"/>
    <row r="254" s="263" customFormat="1" x14ac:dyDescent="0.25"/>
    <row r="255" s="263" customFormat="1" x14ac:dyDescent="0.25"/>
    <row r="256" s="263" customFormat="1" x14ac:dyDescent="0.25"/>
    <row r="257" s="263" customFormat="1" x14ac:dyDescent="0.25"/>
    <row r="258" s="263" customFormat="1" x14ac:dyDescent="0.25"/>
    <row r="259" s="263" customFormat="1" x14ac:dyDescent="0.25"/>
    <row r="260" s="263" customFormat="1" x14ac:dyDescent="0.25"/>
    <row r="261" s="263" customFormat="1" x14ac:dyDescent="0.25"/>
    <row r="262" s="263" customFormat="1" x14ac:dyDescent="0.25"/>
    <row r="263" s="263" customFormat="1" x14ac:dyDescent="0.25"/>
    <row r="264" s="263" customFormat="1" x14ac:dyDescent="0.25"/>
    <row r="265" s="263" customFormat="1" x14ac:dyDescent="0.25"/>
    <row r="266" s="263" customFormat="1" x14ac:dyDescent="0.25"/>
    <row r="267" s="263" customFormat="1" x14ac:dyDescent="0.25"/>
    <row r="268" s="263" customFormat="1" x14ac:dyDescent="0.25"/>
    <row r="269" s="263" customFormat="1" x14ac:dyDescent="0.25"/>
    <row r="270" s="263" customFormat="1" x14ac:dyDescent="0.25"/>
    <row r="271" s="263" customFormat="1" x14ac:dyDescent="0.25"/>
    <row r="272" s="263" customFormat="1" x14ac:dyDescent="0.25"/>
    <row r="273" s="263" customFormat="1" x14ac:dyDescent="0.25"/>
    <row r="274" s="263" customFormat="1" x14ac:dyDescent="0.25"/>
    <row r="275" s="263" customFormat="1" x14ac:dyDescent="0.25"/>
    <row r="276" s="263" customFormat="1" x14ac:dyDescent="0.25"/>
    <row r="277" s="263" customFormat="1" x14ac:dyDescent="0.25"/>
    <row r="278" s="263" customFormat="1" x14ac:dyDescent="0.25"/>
    <row r="279" s="263" customFormat="1" x14ac:dyDescent="0.25"/>
    <row r="280" s="263" customFormat="1" x14ac:dyDescent="0.25"/>
    <row r="281" s="263" customFormat="1" x14ac:dyDescent="0.25"/>
    <row r="282" s="263" customFormat="1" x14ac:dyDescent="0.25"/>
    <row r="283" s="263" customFormat="1" x14ac:dyDescent="0.25"/>
    <row r="284" s="263" customFormat="1" x14ac:dyDescent="0.25"/>
    <row r="285" s="263" customFormat="1" x14ac:dyDescent="0.25"/>
    <row r="286" s="263" customFormat="1" x14ac:dyDescent="0.25"/>
    <row r="287" s="263" customFormat="1" x14ac:dyDescent="0.25"/>
    <row r="288" s="263" customFormat="1" x14ac:dyDescent="0.25"/>
    <row r="289" s="263" customFormat="1" x14ac:dyDescent="0.25"/>
    <row r="290" s="263" customFormat="1" x14ac:dyDescent="0.25"/>
    <row r="291" s="263" customFormat="1" x14ac:dyDescent="0.25"/>
    <row r="292" s="263" customFormat="1" x14ac:dyDescent="0.25"/>
    <row r="293" s="263" customFormat="1" x14ac:dyDescent="0.25"/>
    <row r="294" s="263" customFormat="1" x14ac:dyDescent="0.25"/>
    <row r="295" s="263" customFormat="1" x14ac:dyDescent="0.25"/>
    <row r="296" s="263" customFormat="1" x14ac:dyDescent="0.25"/>
    <row r="297" s="263" customFormat="1" x14ac:dyDescent="0.25"/>
    <row r="298" s="263" customFormat="1" x14ac:dyDescent="0.25"/>
    <row r="299" s="263" customFormat="1" x14ac:dyDescent="0.25"/>
    <row r="300" s="263" customFormat="1" x14ac:dyDescent="0.25"/>
    <row r="301" s="263" customFormat="1" x14ac:dyDescent="0.25"/>
    <row r="302" s="263" customFormat="1" x14ac:dyDescent="0.25"/>
    <row r="303" s="263" customFormat="1" x14ac:dyDescent="0.25"/>
    <row r="304" s="263" customFormat="1" x14ac:dyDescent="0.25"/>
    <row r="305" s="263" customFormat="1" x14ac:dyDescent="0.25"/>
    <row r="306" s="263" customFormat="1" x14ac:dyDescent="0.25"/>
    <row r="307" s="263" customFormat="1" x14ac:dyDescent="0.25"/>
    <row r="308" s="263" customFormat="1" x14ac:dyDescent="0.25"/>
    <row r="309" s="263" customFormat="1" x14ac:dyDescent="0.25"/>
    <row r="310" s="263" customFormat="1" x14ac:dyDescent="0.25"/>
    <row r="311" s="263" customFormat="1" x14ac:dyDescent="0.25"/>
    <row r="312" s="263" customFormat="1" x14ac:dyDescent="0.25"/>
    <row r="313" s="263" customFormat="1" x14ac:dyDescent="0.25"/>
    <row r="314" s="263" customFormat="1" x14ac:dyDescent="0.25"/>
    <row r="315" s="263" customFormat="1" x14ac:dyDescent="0.25"/>
    <row r="316" s="263" customFormat="1" x14ac:dyDescent="0.25"/>
    <row r="317" s="263" customFormat="1" x14ac:dyDescent="0.25"/>
    <row r="318" s="263" customFormat="1" x14ac:dyDescent="0.25"/>
    <row r="319" s="263" customFormat="1" x14ac:dyDescent="0.25"/>
    <row r="320" s="263" customFormat="1" x14ac:dyDescent="0.25"/>
    <row r="321" s="263" customFormat="1" x14ac:dyDescent="0.25"/>
    <row r="322" s="263" customFormat="1" x14ac:dyDescent="0.25"/>
    <row r="323" s="263" customFormat="1" x14ac:dyDescent="0.25"/>
    <row r="324" s="263" customFormat="1" x14ac:dyDescent="0.25"/>
    <row r="325" s="263" customFormat="1" x14ac:dyDescent="0.25"/>
    <row r="326" s="263" customFormat="1" x14ac:dyDescent="0.25"/>
    <row r="327" s="263" customFormat="1" x14ac:dyDescent="0.25"/>
    <row r="328" s="263" customFormat="1" x14ac:dyDescent="0.25"/>
    <row r="329" s="263" customFormat="1" x14ac:dyDescent="0.25"/>
    <row r="330" s="263" customFormat="1" x14ac:dyDescent="0.25"/>
    <row r="331" s="263" customFormat="1" x14ac:dyDescent="0.25"/>
    <row r="332" s="263" customFormat="1" x14ac:dyDescent="0.25"/>
    <row r="333" s="263" customFormat="1" x14ac:dyDescent="0.25"/>
    <row r="334" s="263" customFormat="1" x14ac:dyDescent="0.25"/>
    <row r="335" s="263" customFormat="1" x14ac:dyDescent="0.25"/>
    <row r="336" s="263" customFormat="1" x14ac:dyDescent="0.25"/>
    <row r="337" s="263" customFormat="1" x14ac:dyDescent="0.25"/>
    <row r="338" s="263" customFormat="1" x14ac:dyDescent="0.25"/>
    <row r="339" s="263" customFormat="1" x14ac:dyDescent="0.25"/>
    <row r="340" s="263" customFormat="1" x14ac:dyDescent="0.25"/>
    <row r="341" s="263" customFormat="1" x14ac:dyDescent="0.25"/>
    <row r="342" s="263" customFormat="1" x14ac:dyDescent="0.25"/>
    <row r="343" s="263" customFormat="1" x14ac:dyDescent="0.25"/>
    <row r="344" s="263" customFormat="1" x14ac:dyDescent="0.25"/>
    <row r="345" s="263" customFormat="1" x14ac:dyDescent="0.25"/>
    <row r="346" s="263" customFormat="1" x14ac:dyDescent="0.25"/>
    <row r="347" s="263" customFormat="1" x14ac:dyDescent="0.25"/>
    <row r="348" s="263" customFormat="1" x14ac:dyDescent="0.25"/>
    <row r="349" s="263" customFormat="1" x14ac:dyDescent="0.25"/>
    <row r="350" s="263" customFormat="1" x14ac:dyDescent="0.25"/>
    <row r="351" s="263" customFormat="1" x14ac:dyDescent="0.25"/>
    <row r="352" s="263" customFormat="1" x14ac:dyDescent="0.25"/>
    <row r="353" s="263" customFormat="1" x14ac:dyDescent="0.25"/>
    <row r="354" s="263" customFormat="1" x14ac:dyDescent="0.25"/>
    <row r="355" s="263" customFormat="1" x14ac:dyDescent="0.25"/>
    <row r="356" s="263" customFormat="1" x14ac:dyDescent="0.25"/>
    <row r="357" s="263" customFormat="1" x14ac:dyDescent="0.25"/>
    <row r="358" s="263" customFormat="1" x14ac:dyDescent="0.25"/>
    <row r="359" s="263" customFormat="1" x14ac:dyDescent="0.25"/>
    <row r="360" s="263" customFormat="1" x14ac:dyDescent="0.25"/>
    <row r="361" s="263" customFormat="1" x14ac:dyDescent="0.25"/>
    <row r="362" s="263" customFormat="1" x14ac:dyDescent="0.25"/>
    <row r="363" s="263" customFormat="1" x14ac:dyDescent="0.25"/>
    <row r="364" s="263" customFormat="1" x14ac:dyDescent="0.25"/>
    <row r="365" s="263" customFormat="1" x14ac:dyDescent="0.25"/>
    <row r="366" s="263" customFormat="1" x14ac:dyDescent="0.25"/>
    <row r="367" s="263" customFormat="1" x14ac:dyDescent="0.25"/>
    <row r="368" s="263" customFormat="1" x14ac:dyDescent="0.25"/>
    <row r="369" s="263" customFormat="1" x14ac:dyDescent="0.25"/>
    <row r="370" s="263" customFormat="1" x14ac:dyDescent="0.25"/>
    <row r="371" s="263" customFormat="1" x14ac:dyDescent="0.25"/>
    <row r="372" s="263" customFormat="1" x14ac:dyDescent="0.25"/>
    <row r="373" s="263" customFormat="1" x14ac:dyDescent="0.25"/>
    <row r="374" s="263" customFormat="1" x14ac:dyDescent="0.25"/>
    <row r="375" s="263" customFormat="1" x14ac:dyDescent="0.25"/>
    <row r="376" s="263" customFormat="1" x14ac:dyDescent="0.25"/>
    <row r="377" s="263" customFormat="1" x14ac:dyDescent="0.25"/>
    <row r="378" s="263" customFormat="1" x14ac:dyDescent="0.25"/>
    <row r="379" s="263" customFormat="1" x14ac:dyDescent="0.25"/>
    <row r="380" s="263" customFormat="1" x14ac:dyDescent="0.25"/>
    <row r="381" s="263" customFormat="1" x14ac:dyDescent="0.25"/>
    <row r="382" s="263" customFormat="1" x14ac:dyDescent="0.25"/>
    <row r="383" s="263" customFormat="1" x14ac:dyDescent="0.25"/>
    <row r="384" s="263" customFormat="1" x14ac:dyDescent="0.25"/>
    <row r="385" s="263" customFormat="1" x14ac:dyDescent="0.25"/>
    <row r="386" s="263" customFormat="1" x14ac:dyDescent="0.25"/>
    <row r="387" s="263" customFormat="1" x14ac:dyDescent="0.25"/>
    <row r="388" s="263" customFormat="1" x14ac:dyDescent="0.25"/>
    <row r="389" s="263" customFormat="1" x14ac:dyDescent="0.25"/>
    <row r="390" s="263" customFormat="1" x14ac:dyDescent="0.25"/>
    <row r="391" s="263" customFormat="1" x14ac:dyDescent="0.25"/>
    <row r="392" s="263" customFormat="1" x14ac:dyDescent="0.25"/>
    <row r="393" s="263" customFormat="1" x14ac:dyDescent="0.25"/>
    <row r="394" s="263" customFormat="1" x14ac:dyDescent="0.25"/>
    <row r="395" s="263" customFormat="1" x14ac:dyDescent="0.25"/>
    <row r="396" s="263" customFormat="1" x14ac:dyDescent="0.25"/>
    <row r="397" s="263" customFormat="1" x14ac:dyDescent="0.25"/>
    <row r="398" s="263" customFormat="1" x14ac:dyDescent="0.25"/>
    <row r="399" s="263" customFormat="1" x14ac:dyDescent="0.25"/>
    <row r="400" s="263" customFormat="1" x14ac:dyDescent="0.25"/>
    <row r="401" s="263" customFormat="1" x14ac:dyDescent="0.25"/>
    <row r="402" s="263" customFormat="1" x14ac:dyDescent="0.25"/>
    <row r="403" s="263" customFormat="1" x14ac:dyDescent="0.25"/>
    <row r="404" s="263" customFormat="1" x14ac:dyDescent="0.25"/>
    <row r="405" s="263" customFormat="1" x14ac:dyDescent="0.25"/>
    <row r="406" s="263" customFormat="1" x14ac:dyDescent="0.25"/>
    <row r="407" s="263" customFormat="1" x14ac:dyDescent="0.25"/>
    <row r="408" s="263" customFormat="1" x14ac:dyDescent="0.25"/>
    <row r="409" s="263" customFormat="1" x14ac:dyDescent="0.25"/>
    <row r="410" s="263" customFormat="1" x14ac:dyDescent="0.25"/>
    <row r="411" s="263" customFormat="1" x14ac:dyDescent="0.25"/>
    <row r="412" s="263" customFormat="1" x14ac:dyDescent="0.25"/>
    <row r="413" s="263" customFormat="1" x14ac:dyDescent="0.25"/>
    <row r="414" s="263" customFormat="1" x14ac:dyDescent="0.25"/>
    <row r="415" s="263" customFormat="1" x14ac:dyDescent="0.25"/>
    <row r="416" s="263" customFormat="1" x14ac:dyDescent="0.25"/>
    <row r="417" s="263" customFormat="1" x14ac:dyDescent="0.25"/>
    <row r="418" s="263" customFormat="1" x14ac:dyDescent="0.25"/>
    <row r="419" s="263" customFormat="1" x14ac:dyDescent="0.25"/>
    <row r="420" s="263" customFormat="1" x14ac:dyDescent="0.25"/>
    <row r="421" s="263" customFormat="1" x14ac:dyDescent="0.25"/>
    <row r="422" s="263" customFormat="1" x14ac:dyDescent="0.25"/>
    <row r="423" s="263" customFormat="1" x14ac:dyDescent="0.25"/>
    <row r="424" s="263" customFormat="1" x14ac:dyDescent="0.25"/>
    <row r="425" s="263" customFormat="1" x14ac:dyDescent="0.25"/>
    <row r="426" s="263" customFormat="1" x14ac:dyDescent="0.25"/>
    <row r="427" s="263" customFormat="1" x14ac:dyDescent="0.25"/>
    <row r="428" s="263" customFormat="1" x14ac:dyDescent="0.25"/>
    <row r="429" s="263" customFormat="1" x14ac:dyDescent="0.25"/>
    <row r="430" s="263" customFormat="1" x14ac:dyDescent="0.25"/>
    <row r="431" s="263" customFormat="1" x14ac:dyDescent="0.25"/>
    <row r="432" s="263" customFormat="1" x14ac:dyDescent="0.25"/>
    <row r="433" s="263" customFormat="1" x14ac:dyDescent="0.25"/>
    <row r="434" s="263" customFormat="1" x14ac:dyDescent="0.25"/>
    <row r="435" s="263" customFormat="1" x14ac:dyDescent="0.25"/>
    <row r="436" s="263" customFormat="1" x14ac:dyDescent="0.25"/>
    <row r="437" s="263" customFormat="1" x14ac:dyDescent="0.25"/>
    <row r="438" s="263" customFormat="1" x14ac:dyDescent="0.25"/>
    <row r="439" s="263" customFormat="1" x14ac:dyDescent="0.25"/>
    <row r="440" s="263" customFormat="1" x14ac:dyDescent="0.25"/>
    <row r="441" s="263" customFormat="1" x14ac:dyDescent="0.25"/>
    <row r="442" s="263" customFormat="1" x14ac:dyDescent="0.25"/>
    <row r="443" s="263" customFormat="1" x14ac:dyDescent="0.25"/>
    <row r="444" s="263" customFormat="1" x14ac:dyDescent="0.25"/>
    <row r="445" s="263" customFormat="1" x14ac:dyDescent="0.25"/>
    <row r="446" s="263" customFormat="1" x14ac:dyDescent="0.25"/>
    <row r="447" s="263" customFormat="1" x14ac:dyDescent="0.25"/>
    <row r="448" s="263" customFormat="1" x14ac:dyDescent="0.25"/>
    <row r="449" s="263" customFormat="1" x14ac:dyDescent="0.25"/>
    <row r="450" s="263" customFormat="1" x14ac:dyDescent="0.25"/>
    <row r="451" s="263" customFormat="1" x14ac:dyDescent="0.25"/>
    <row r="452" s="263" customFormat="1" x14ac:dyDescent="0.25"/>
    <row r="453" s="263" customFormat="1" x14ac:dyDescent="0.25"/>
    <row r="454" s="263" customFormat="1" x14ac:dyDescent="0.25"/>
    <row r="455" s="263" customFormat="1" x14ac:dyDescent="0.25"/>
    <row r="456" s="263" customFormat="1" x14ac:dyDescent="0.25"/>
    <row r="457" s="263" customFormat="1" x14ac:dyDescent="0.25"/>
    <row r="458" s="263" customFormat="1" x14ac:dyDescent="0.25"/>
    <row r="459" s="263" customFormat="1" x14ac:dyDescent="0.25"/>
    <row r="460" s="263" customFormat="1" x14ac:dyDescent="0.25"/>
    <row r="461" s="263" customFormat="1" x14ac:dyDescent="0.25"/>
    <row r="462" s="263" customFormat="1" x14ac:dyDescent="0.25"/>
    <row r="463" s="263" customFormat="1" x14ac:dyDescent="0.25"/>
    <row r="464" s="263" customFormat="1" x14ac:dyDescent="0.25"/>
    <row r="465" s="263" customFormat="1" x14ac:dyDescent="0.25"/>
    <row r="466" s="263" customFormat="1" x14ac:dyDescent="0.25"/>
    <row r="467" s="263" customFormat="1" x14ac:dyDescent="0.25"/>
    <row r="468" s="263" customFormat="1" x14ac:dyDescent="0.25"/>
    <row r="469" s="263" customFormat="1" x14ac:dyDescent="0.25"/>
    <row r="470" s="263" customFormat="1" x14ac:dyDescent="0.25"/>
    <row r="471" s="263" customFormat="1" x14ac:dyDescent="0.25"/>
    <row r="472" s="263" customFormat="1" x14ac:dyDescent="0.25"/>
    <row r="473" s="263" customFormat="1" x14ac:dyDescent="0.25"/>
    <row r="474" s="263" customFormat="1" x14ac:dyDescent="0.25"/>
    <row r="475" s="263" customFormat="1" x14ac:dyDescent="0.25"/>
    <row r="476" s="263" customFormat="1" x14ac:dyDescent="0.25"/>
    <row r="477" s="263" customFormat="1" x14ac:dyDescent="0.25"/>
    <row r="478" s="263" customFormat="1" x14ac:dyDescent="0.25"/>
    <row r="479" s="263" customFormat="1" x14ac:dyDescent="0.25"/>
    <row r="480" s="263" customFormat="1" x14ac:dyDescent="0.25"/>
    <row r="481" s="263" customFormat="1" x14ac:dyDescent="0.25"/>
    <row r="482" s="263" customFormat="1" x14ac:dyDescent="0.25"/>
    <row r="483" s="263" customFormat="1" x14ac:dyDescent="0.25"/>
    <row r="484" s="263" customFormat="1" x14ac:dyDescent="0.25"/>
    <row r="485" s="263" customFormat="1" x14ac:dyDescent="0.25"/>
    <row r="486" s="263" customFormat="1" x14ac:dyDescent="0.25"/>
    <row r="487" s="263" customFormat="1" x14ac:dyDescent="0.25"/>
    <row r="488" s="263" customFormat="1" x14ac:dyDescent="0.25"/>
    <row r="489" s="263" customFormat="1" x14ac:dyDescent="0.25"/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26BC3-6DCB-4705-B626-1B5E816A7A48}">
  <dimension ref="B1:X26"/>
  <sheetViews>
    <sheetView zoomScale="145" zoomScaleNormal="145" workbookViewId="0"/>
  </sheetViews>
  <sheetFormatPr defaultColWidth="8.875" defaultRowHeight="15" x14ac:dyDescent="0.25"/>
  <cols>
    <col min="1" max="1" width="9.625" style="262" bestFit="1" customWidth="1"/>
    <col min="2" max="2" width="11.75" style="262" bestFit="1" customWidth="1"/>
    <col min="3" max="3" width="11.5" style="262" customWidth="1"/>
    <col min="4" max="16384" width="8.875" style="262"/>
  </cols>
  <sheetData>
    <row r="1" spans="2:24" s="266" customFormat="1" ht="13.5" customHeight="1" x14ac:dyDescent="0.15">
      <c r="B1" s="267"/>
      <c r="C1" s="268" t="s">
        <v>63</v>
      </c>
      <c r="D1" s="269"/>
      <c r="E1" s="269"/>
      <c r="F1" s="269"/>
      <c r="G1" s="269"/>
      <c r="H1" s="269"/>
      <c r="I1" s="269"/>
      <c r="J1" s="269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1"/>
      <c r="W1" s="304"/>
      <c r="X1" s="273"/>
    </row>
    <row r="2" spans="2:24" s="266" customFormat="1" ht="13.5" customHeight="1" x14ac:dyDescent="0.15">
      <c r="B2" s="267"/>
      <c r="C2" s="272"/>
      <c r="D2" s="273"/>
      <c r="E2" s="273"/>
      <c r="F2" s="273"/>
      <c r="G2" s="274" t="s">
        <v>64</v>
      </c>
      <c r="H2" s="275"/>
      <c r="I2" s="275"/>
      <c r="J2" s="275"/>
      <c r="K2" s="276"/>
      <c r="L2" s="276"/>
      <c r="M2" s="276"/>
      <c r="N2" s="276"/>
      <c r="O2" s="276"/>
      <c r="P2" s="276"/>
      <c r="Q2" s="276"/>
      <c r="R2" s="277"/>
      <c r="S2" s="278" t="s">
        <v>65</v>
      </c>
      <c r="T2" s="273"/>
      <c r="U2" s="273"/>
      <c r="V2" s="267"/>
      <c r="W2" s="304"/>
      <c r="X2" s="273"/>
    </row>
    <row r="3" spans="2:24" s="266" customFormat="1" ht="13.5" customHeight="1" x14ac:dyDescent="0.15">
      <c r="B3" s="267"/>
      <c r="C3" s="272"/>
      <c r="D3" s="279"/>
      <c r="E3" s="279"/>
      <c r="F3" s="279"/>
      <c r="G3" s="278"/>
      <c r="H3" s="279"/>
      <c r="I3" s="279"/>
      <c r="J3" s="280"/>
      <c r="K3" s="281" t="s">
        <v>66</v>
      </c>
      <c r="L3" s="282"/>
      <c r="M3" s="276"/>
      <c r="N3" s="277"/>
      <c r="O3" s="281" t="s">
        <v>67</v>
      </c>
      <c r="P3" s="282"/>
      <c r="Q3" s="276"/>
      <c r="R3" s="277"/>
      <c r="S3" s="278"/>
      <c r="T3" s="279"/>
      <c r="U3" s="279"/>
      <c r="V3" s="283"/>
      <c r="W3" s="304"/>
      <c r="X3" s="273"/>
    </row>
    <row r="4" spans="2:24" s="284" customFormat="1" ht="13.5" customHeight="1" x14ac:dyDescent="0.15">
      <c r="B4" s="285"/>
      <c r="C4" s="286"/>
      <c r="D4" s="287" t="s">
        <v>68</v>
      </c>
      <c r="E4" s="288" t="s">
        <v>69</v>
      </c>
      <c r="F4" s="289" t="s">
        <v>70</v>
      </c>
      <c r="G4" s="290"/>
      <c r="H4" s="287" t="s">
        <v>68</v>
      </c>
      <c r="I4" s="288" t="s">
        <v>69</v>
      </c>
      <c r="J4" s="289" t="s">
        <v>70</v>
      </c>
      <c r="K4" s="290"/>
      <c r="L4" s="287" t="s">
        <v>68</v>
      </c>
      <c r="M4" s="288" t="s">
        <v>69</v>
      </c>
      <c r="N4" s="289" t="s">
        <v>70</v>
      </c>
      <c r="O4" s="290"/>
      <c r="P4" s="287" t="s">
        <v>68</v>
      </c>
      <c r="Q4" s="288" t="s">
        <v>69</v>
      </c>
      <c r="R4" s="289" t="s">
        <v>70</v>
      </c>
      <c r="S4" s="290"/>
      <c r="T4" s="287" t="s">
        <v>68</v>
      </c>
      <c r="U4" s="288" t="s">
        <v>69</v>
      </c>
      <c r="V4" s="291" t="s">
        <v>70</v>
      </c>
      <c r="W4" s="305"/>
      <c r="X4" s="306"/>
    </row>
    <row r="5" spans="2:24" s="284" customFormat="1" ht="13.5" customHeight="1" x14ac:dyDescent="0.15">
      <c r="B5" s="285"/>
      <c r="C5" s="292"/>
      <c r="D5" s="293"/>
      <c r="E5" s="294" t="s">
        <v>71</v>
      </c>
      <c r="F5" s="295" t="s">
        <v>72</v>
      </c>
      <c r="G5" s="296"/>
      <c r="H5" s="296"/>
      <c r="I5" s="294" t="s">
        <v>71</v>
      </c>
      <c r="J5" s="295" t="s">
        <v>72</v>
      </c>
      <c r="K5" s="296"/>
      <c r="L5" s="293"/>
      <c r="M5" s="294" t="s">
        <v>71</v>
      </c>
      <c r="N5" s="295" t="s">
        <v>72</v>
      </c>
      <c r="O5" s="296"/>
      <c r="P5" s="293"/>
      <c r="Q5" s="294" t="s">
        <v>71</v>
      </c>
      <c r="R5" s="295" t="s">
        <v>72</v>
      </c>
      <c r="S5" s="296"/>
      <c r="T5" s="293"/>
      <c r="U5" s="294" t="s">
        <v>71</v>
      </c>
      <c r="V5" s="297" t="s">
        <v>72</v>
      </c>
      <c r="W5" s="305"/>
      <c r="X5" s="306"/>
    </row>
    <row r="6" spans="2:24" s="284" customFormat="1" ht="13.5" customHeight="1" thickBot="1" x14ac:dyDescent="0.2">
      <c r="B6" s="285"/>
      <c r="C6" s="298"/>
      <c r="D6" s="299"/>
      <c r="E6" s="300" t="s">
        <v>72</v>
      </c>
      <c r="F6" s="301"/>
      <c r="G6" s="302"/>
      <c r="H6" s="299"/>
      <c r="I6" s="300" t="s">
        <v>72</v>
      </c>
      <c r="J6" s="301"/>
      <c r="K6" s="302"/>
      <c r="L6" s="299"/>
      <c r="M6" s="300" t="s">
        <v>72</v>
      </c>
      <c r="N6" s="301"/>
      <c r="O6" s="302"/>
      <c r="P6" s="299"/>
      <c r="Q6" s="300" t="s">
        <v>72</v>
      </c>
      <c r="R6" s="301"/>
      <c r="S6" s="302"/>
      <c r="T6" s="299"/>
      <c r="U6" s="300" t="s">
        <v>72</v>
      </c>
      <c r="V6" s="303"/>
      <c r="W6" s="305"/>
      <c r="X6" s="306"/>
    </row>
    <row r="7" spans="2:24" x14ac:dyDescent="0.25">
      <c r="B7" s="311">
        <v>43922</v>
      </c>
      <c r="C7" s="312">
        <f>+新方式!B24/旧方式!B61</f>
        <v>1.3788655978721696</v>
      </c>
      <c r="D7" s="312">
        <f>+新方式!C24/旧方式!C61</f>
        <v>1.3633955426201405</v>
      </c>
      <c r="E7" s="312">
        <f>+新方式!D24/旧方式!D61</f>
        <v>1.3985883697748729</v>
      </c>
      <c r="F7" s="312">
        <f>+新方式!E24/旧方式!E61</f>
        <v>1.3353896695064804</v>
      </c>
      <c r="G7" s="312">
        <f>+新方式!F24/旧方式!F61</f>
        <v>1.3078996168239521</v>
      </c>
      <c r="H7" s="312">
        <f>+新方式!G24/旧方式!G61</f>
        <v>1.2918150985322603</v>
      </c>
      <c r="I7" s="312">
        <f>+新方式!H24/旧方式!H61</f>
        <v>1.3211050453481503</v>
      </c>
      <c r="J7" s="312">
        <f>+新方式!I24/旧方式!I61</f>
        <v>1.2951149282410928</v>
      </c>
      <c r="K7" s="312">
        <f>+新方式!J24/旧方式!J61</f>
        <v>1.289352030782664</v>
      </c>
      <c r="L7" s="312">
        <f>+新方式!K24/旧方式!K61</f>
        <v>1.3307658099998136</v>
      </c>
      <c r="M7" s="312">
        <f>+新方式!L24/旧方式!L61</f>
        <v>1.1980817719575945</v>
      </c>
      <c r="N7" s="312">
        <f>+新方式!M24/旧方式!M61</f>
        <v>1.2953664130438123</v>
      </c>
      <c r="O7" s="312">
        <f>+新方式!N24/旧方式!N61</f>
        <v>1.3149075488303268</v>
      </c>
      <c r="P7" s="312">
        <f>+新方式!O24/旧方式!O61</f>
        <v>1.2276147495816985</v>
      </c>
      <c r="Q7" s="312">
        <f>+新方式!P24/旧方式!P61</f>
        <v>1.3430114394685255</v>
      </c>
      <c r="R7" s="312">
        <f>+新方式!Q24/旧方式!Q61</f>
        <v>1.2950827966784482</v>
      </c>
      <c r="S7" s="312">
        <f>+新方式!R24/旧方式!R61</f>
        <v>1.498900331063749</v>
      </c>
      <c r="T7" s="312">
        <f>+新方式!S24/旧方式!S61</f>
        <v>1.4793457137881958</v>
      </c>
      <c r="U7" s="312">
        <f>+新方式!T24/旧方式!T61</f>
        <v>1.5092315378939238</v>
      </c>
      <c r="V7" s="312">
        <f>+新方式!U24/旧方式!U61</f>
        <v>1.4897052656668472</v>
      </c>
    </row>
    <row r="8" spans="2:24" x14ac:dyDescent="0.25">
      <c r="B8" s="310">
        <v>43952</v>
      </c>
      <c r="C8" s="309">
        <f>+新方式!B25/旧方式!B62</f>
        <v>1.2358860697829968</v>
      </c>
      <c r="D8" s="309">
        <f>+新方式!C25/旧方式!C62</f>
        <v>1.1500654826666015</v>
      </c>
      <c r="E8" s="309">
        <f>+新方式!D25/旧方式!D62</f>
        <v>1.3289918228023396</v>
      </c>
      <c r="F8" s="309">
        <f>+新方式!E25/旧方式!E62</f>
        <v>0.99662068210306265</v>
      </c>
      <c r="G8" s="309">
        <f>+新方式!F25/旧方式!F62</f>
        <v>1.1806209886298593</v>
      </c>
      <c r="H8" s="309">
        <f>+新方式!G25/旧方式!G62</f>
        <v>1.1306818122379858</v>
      </c>
      <c r="I8" s="309">
        <f>+新方式!H25/旧方式!H62</f>
        <v>1.276695267184552</v>
      </c>
      <c r="J8" s="309">
        <f>+新方式!I25/旧方式!I62</f>
        <v>0.8606421514174587</v>
      </c>
      <c r="K8" s="309">
        <f>+新方式!J25/旧方式!J62</f>
        <v>1.1943073001517812</v>
      </c>
      <c r="L8" s="309">
        <f>+新方式!K25/旧方式!K62</f>
        <v>1.1656707223690996</v>
      </c>
      <c r="M8" s="309">
        <f>+新方式!L25/旧方式!L62</f>
        <v>1.2400093007136417</v>
      </c>
      <c r="N8" s="309">
        <f>+新方式!M25/旧方式!M62</f>
        <v>1.2553233254531246</v>
      </c>
      <c r="O8" s="309">
        <f>+新方式!N25/旧方式!N62</f>
        <v>1.174501770385872</v>
      </c>
      <c r="P8" s="309">
        <f>+新方式!O25/旧方式!O62</f>
        <v>1.058015718646302</v>
      </c>
      <c r="Q8" s="309">
        <f>+新方式!P25/旧方式!P62</f>
        <v>1.2832695049343157</v>
      </c>
      <c r="R8" s="309">
        <f>+新方式!Q25/旧方式!Q62</f>
        <v>0.76415842372337928</v>
      </c>
      <c r="S8" s="309">
        <f>+新方式!R25/旧方式!R62</f>
        <v>1.3303688745855673</v>
      </c>
      <c r="T8" s="309">
        <f>+新方式!S25/旧方式!S62</f>
        <v>1.1785397249672338</v>
      </c>
      <c r="U8" s="309">
        <f>+新方式!T25/旧方式!T62</f>
        <v>1.419707507236281</v>
      </c>
      <c r="V8" s="309">
        <f>+新方式!U25/旧方式!U62</f>
        <v>1.3293035138756175</v>
      </c>
    </row>
    <row r="9" spans="2:24" x14ac:dyDescent="0.25">
      <c r="B9" s="310">
        <v>43983</v>
      </c>
      <c r="C9" s="309">
        <f>+新方式!B26/旧方式!B63</f>
        <v>1.3152416279482313</v>
      </c>
      <c r="D9" s="309">
        <f>+新方式!C26/旧方式!C63</f>
        <v>1.2542529384782544</v>
      </c>
      <c r="E9" s="309">
        <f>+新方式!D26/旧方式!D63</f>
        <v>1.3532172024802529</v>
      </c>
      <c r="F9" s="309">
        <f>+新方式!E26/旧方式!E63</f>
        <v>1.2989233880839497</v>
      </c>
      <c r="G9" s="309">
        <f>+新方式!F26/旧方式!F63</f>
        <v>1.2846126906499311</v>
      </c>
      <c r="H9" s="309">
        <f>+新方式!G26/旧方式!G63</f>
        <v>1.2333142703366566</v>
      </c>
      <c r="I9" s="309">
        <f>+新方式!H26/旧方式!H63</f>
        <v>1.3201059747840358</v>
      </c>
      <c r="J9" s="309">
        <f>+新方式!I26/旧方式!I63</f>
        <v>1.2532978294781603</v>
      </c>
      <c r="K9" s="309">
        <f>+新方式!J26/旧方式!J63</f>
        <v>1.288815563025244</v>
      </c>
      <c r="L9" s="309">
        <f>+新方式!K26/旧方式!K63</f>
        <v>1.2613744399957378</v>
      </c>
      <c r="M9" s="309">
        <f>+新方式!L26/旧方式!L63</f>
        <v>1.3354523836738921</v>
      </c>
      <c r="N9" s="309">
        <f>+新方式!M26/旧方式!M63</f>
        <v>1.3070445702834175</v>
      </c>
      <c r="O9" s="309">
        <f>+新方式!N26/旧方式!N63</f>
        <v>1.2821900333441456</v>
      </c>
      <c r="P9" s="309">
        <f>+新方式!O26/旧方式!O63</f>
        <v>1.1802051240560427</v>
      </c>
      <c r="Q9" s="309">
        <f>+新方式!P26/旧方式!P63</f>
        <v>1.3161152562478622</v>
      </c>
      <c r="R9" s="309">
        <f>+新方式!Q26/旧方式!Q63</f>
        <v>1.2298754073331835</v>
      </c>
      <c r="S9" s="309">
        <f>+新方式!R26/旧方式!R63</f>
        <v>1.3785557958748524</v>
      </c>
      <c r="T9" s="309">
        <f>+新方式!S26/旧方式!S63</f>
        <v>1.3000082933952077</v>
      </c>
      <c r="U9" s="309">
        <f>+新方式!T26/旧方式!T63</f>
        <v>1.4208540566737418</v>
      </c>
      <c r="V9" s="309">
        <f>+新方式!U26/旧方式!U63</f>
        <v>1.3833650679984726</v>
      </c>
    </row>
    <row r="10" spans="2:24" x14ac:dyDescent="0.25">
      <c r="B10" s="310">
        <v>44013</v>
      </c>
      <c r="C10" s="309">
        <f>+新方式!B27/旧方式!B64</f>
        <v>1.3213050620561149</v>
      </c>
      <c r="D10" s="309">
        <f>+新方式!C27/旧方式!C64</f>
        <v>1.292425008192881</v>
      </c>
      <c r="E10" s="309">
        <f>+新方式!D27/旧方式!D64</f>
        <v>1.356268875368202</v>
      </c>
      <c r="F10" s="309">
        <f>+新方式!E27/旧方式!E64</f>
        <v>1.2245161587051439</v>
      </c>
      <c r="G10" s="309">
        <f>+新方式!F27/旧方式!F64</f>
        <v>1.2750633603024224</v>
      </c>
      <c r="H10" s="309">
        <f>+新方式!G27/旧方式!G64</f>
        <v>1.2560461893858241</v>
      </c>
      <c r="I10" s="309">
        <f>+新方式!H27/旧方式!H64</f>
        <v>1.2976229450953058</v>
      </c>
      <c r="J10" s="309">
        <f>+新方式!I27/旧方式!I64</f>
        <v>1.2187048953863298</v>
      </c>
      <c r="K10" s="309">
        <f>+新方式!J27/旧方式!J64</f>
        <v>1.2797821655566264</v>
      </c>
      <c r="L10" s="309">
        <f>+新方式!K27/旧方式!K64</f>
        <v>1.2814837528355858</v>
      </c>
      <c r="M10" s="309">
        <f>+新方式!L27/旧方式!L64</f>
        <v>1.2641418570525349</v>
      </c>
      <c r="N10" s="309">
        <f>+新方式!M27/旧方式!M64</f>
        <v>1.3122618779683441</v>
      </c>
      <c r="O10" s="309">
        <f>+新方式!N27/旧方式!N64</f>
        <v>1.2720523368531125</v>
      </c>
      <c r="P10" s="309">
        <f>+新方式!O27/旧方式!O64</f>
        <v>1.1843766344673525</v>
      </c>
      <c r="Q10" s="309">
        <f>+新方式!P27/旧方式!P64</f>
        <v>1.3039509058921748</v>
      </c>
      <c r="R10" s="309">
        <f>+新方式!Q27/旧方式!Q64</f>
        <v>1.1781365285015104</v>
      </c>
      <c r="S10" s="309">
        <f>+新方式!R27/旧方式!R64</f>
        <v>1.4228561854614576</v>
      </c>
      <c r="T10" s="309">
        <f>+新方式!S27/旧方式!S64</f>
        <v>1.3913439624464394</v>
      </c>
      <c r="U10" s="309">
        <f>+新方式!T27/旧方式!T64</f>
        <v>1.4736808376297155</v>
      </c>
      <c r="V10" s="309">
        <f>+新方式!U27/旧方式!U64</f>
        <v>1.2348593681144096</v>
      </c>
    </row>
    <row r="11" spans="2:24" x14ac:dyDescent="0.25">
      <c r="B11" s="310">
        <v>44044</v>
      </c>
      <c r="C11" s="309">
        <f>+新方式!B28/旧方式!B65</f>
        <v>1.3005599632590685</v>
      </c>
      <c r="D11" s="309">
        <f>+新方式!C28/旧方式!C65</f>
        <v>1.2574650319413949</v>
      </c>
      <c r="E11" s="309">
        <f>+新方式!D28/旧方式!D65</f>
        <v>1.3331295850032487</v>
      </c>
      <c r="F11" s="309">
        <f>+新方式!E28/旧方式!E65</f>
        <v>1.2489902335601029</v>
      </c>
      <c r="G11" s="309">
        <f>+新方式!F28/旧方式!F65</f>
        <v>1.2745417329205828</v>
      </c>
      <c r="H11" s="309">
        <f>+新方式!G28/旧方式!G65</f>
        <v>1.2319874139451958</v>
      </c>
      <c r="I11" s="309">
        <f>+新方式!H28/旧方式!H65</f>
        <v>1.2925442204242592</v>
      </c>
      <c r="J11" s="309">
        <f>+新方式!I28/旧方式!I65</f>
        <v>1.2989619071437155</v>
      </c>
      <c r="K11" s="309">
        <f>+新方式!J28/旧方式!J65</f>
        <v>1.2756918795421879</v>
      </c>
      <c r="L11" s="309">
        <f>+新方式!K28/旧方式!K65</f>
        <v>1.261278002546701</v>
      </c>
      <c r="M11" s="309">
        <f>+新方式!L28/旧方式!L65</f>
        <v>1.3035596170034653</v>
      </c>
      <c r="N11" s="309">
        <f>+新方式!M28/旧方式!M65</f>
        <v>1.3034775634631801</v>
      </c>
      <c r="O11" s="309">
        <f>+新方式!N28/旧方式!N65</f>
        <v>1.2739845358881081</v>
      </c>
      <c r="P11" s="309">
        <f>+新方式!O28/旧方式!O65</f>
        <v>1.1654562859069033</v>
      </c>
      <c r="Q11" s="309">
        <f>+新方式!P28/旧方式!P65</f>
        <v>1.2909494320227628</v>
      </c>
      <c r="R11" s="309">
        <f>+新方式!Q28/旧方式!Q65</f>
        <v>1.2967203823463602</v>
      </c>
      <c r="S11" s="309">
        <f>+新方式!R28/旧方式!R65</f>
        <v>1.3534834372946132</v>
      </c>
      <c r="T11" s="309">
        <f>+新方式!S28/旧方式!S65</f>
        <v>1.3148314772525393</v>
      </c>
      <c r="U11" s="309">
        <f>+新方式!T28/旧方式!T65</f>
        <v>1.4117488554529156</v>
      </c>
      <c r="V11" s="309">
        <f>+新方式!U28/旧方式!U65</f>
        <v>1.1483991033046852</v>
      </c>
    </row>
    <row r="12" spans="2:24" x14ac:dyDescent="0.25">
      <c r="B12" s="310">
        <v>44075</v>
      </c>
      <c r="C12" s="309">
        <f>+新方式!B29/旧方式!B66</f>
        <v>1.2980906828763235</v>
      </c>
      <c r="D12" s="309">
        <f>+新方式!C29/旧方式!C66</f>
        <v>1.2591933828959849</v>
      </c>
      <c r="E12" s="309">
        <f>+新方式!D29/旧方式!D66</f>
        <v>1.3132830510845388</v>
      </c>
      <c r="F12" s="309">
        <f>+新方式!E29/旧方式!E66</f>
        <v>1.3359166525114115</v>
      </c>
      <c r="G12" s="309">
        <f>+新方式!F29/旧方式!F66</f>
        <v>1.257634850500621</v>
      </c>
      <c r="H12" s="309">
        <f>+新方式!G29/旧方式!G66</f>
        <v>1.2260893785294895</v>
      </c>
      <c r="I12" s="309">
        <f>+新方式!H29/旧方式!H66</f>
        <v>1.2673642134189773</v>
      </c>
      <c r="J12" s="309">
        <f>+新方式!I29/旧方式!I66</f>
        <v>1.3144672151005907</v>
      </c>
      <c r="K12" s="309">
        <f>+新方式!J29/旧方式!J66</f>
        <v>1.2661196242044701</v>
      </c>
      <c r="L12" s="309">
        <f>+新方式!K29/旧方式!K66</f>
        <v>1.2521866412121467</v>
      </c>
      <c r="M12" s="309">
        <f>+新方式!L29/旧方式!L66</f>
        <v>1.2869270819205469</v>
      </c>
      <c r="N12" s="309">
        <f>+新方式!M29/旧方式!M66</f>
        <v>1.3286616318582669</v>
      </c>
      <c r="O12" s="309">
        <f>+新方式!N29/旧方式!N66</f>
        <v>1.2528096979409031</v>
      </c>
      <c r="P12" s="309">
        <f>+新方式!O29/旧方式!O66</f>
        <v>1.1483919540011329</v>
      </c>
      <c r="Q12" s="309">
        <f>+新方式!P29/旧方式!P66</f>
        <v>1.264101884792131</v>
      </c>
      <c r="R12" s="309">
        <f>+新方式!Q29/旧方式!Q66</f>
        <v>1.3076050320467338</v>
      </c>
      <c r="S12" s="309">
        <f>+新方式!R29/旧方式!R66</f>
        <v>1.3891151453798734</v>
      </c>
      <c r="T12" s="309">
        <f>+新方式!S29/旧方式!S66</f>
        <v>1.3464416161161614</v>
      </c>
      <c r="U12" s="309">
        <f>+新方式!T29/旧方式!T66</f>
        <v>1.4124781567457729</v>
      </c>
      <c r="V12" s="309">
        <f>+新方式!U29/旧方式!U66</f>
        <v>1.3734134555359188</v>
      </c>
    </row>
    <row r="13" spans="2:24" x14ac:dyDescent="0.25">
      <c r="B13" s="310">
        <v>44105</v>
      </c>
      <c r="C13" s="309">
        <f>+新方式!B30/旧方式!B67</f>
        <v>1.311814327830584</v>
      </c>
      <c r="D13" s="309">
        <f>+新方式!C30/旧方式!C67</f>
        <v>1.2551262926004862</v>
      </c>
      <c r="E13" s="309">
        <f>+新方式!D30/旧方式!D67</f>
        <v>1.3344683914236029</v>
      </c>
      <c r="F13" s="309">
        <f>+新方式!E30/旧方式!E67</f>
        <v>1.3573727255426951</v>
      </c>
      <c r="G13" s="309">
        <f>+新方式!F30/旧方式!F67</f>
        <v>1.2538661830311053</v>
      </c>
      <c r="H13" s="309">
        <f>+新方式!G30/旧方式!G67</f>
        <v>1.2193514157622964</v>
      </c>
      <c r="I13" s="309">
        <f>+新方式!H30/旧方式!H67</f>
        <v>1.2682454401480912</v>
      </c>
      <c r="J13" s="309">
        <f>+新方式!I30/旧方式!I67</f>
        <v>1.2795124269101179</v>
      </c>
      <c r="K13" s="309">
        <f>+新方式!J30/旧方式!J67</f>
        <v>1.2292648908315098</v>
      </c>
      <c r="L13" s="309">
        <f>+新方式!K30/旧方式!K67</f>
        <v>1.2324804693967515</v>
      </c>
      <c r="M13" s="309">
        <f>+新方式!L30/旧方式!L67</f>
        <v>1.1991739066584075</v>
      </c>
      <c r="N13" s="309">
        <f>+新方式!M30/旧方式!M67</f>
        <v>1.3163702045942851</v>
      </c>
      <c r="O13" s="309">
        <f>+新方式!N30/旧方式!N67</f>
        <v>1.2675132681588319</v>
      </c>
      <c r="P13" s="309">
        <f>+新方式!O30/旧方式!O67</f>
        <v>1.1869725098843094</v>
      </c>
      <c r="Q13" s="309">
        <f>+新方式!P30/旧方式!P67</f>
        <v>1.2833060088452073</v>
      </c>
      <c r="R13" s="309">
        <f>+新方式!Q30/旧方式!Q67</f>
        <v>1.2668720689949891</v>
      </c>
      <c r="S13" s="309">
        <f>+新方式!R30/旧方式!R67</f>
        <v>1.4221503287455814</v>
      </c>
      <c r="T13" s="309">
        <f>+新方式!S30/旧方式!S67</f>
        <v>1.3242572086755908</v>
      </c>
      <c r="U13" s="309">
        <f>+新方式!T30/旧方式!T67</f>
        <v>1.4612095244692962</v>
      </c>
      <c r="V13" s="309">
        <f>+新方式!U30/旧方式!U67</f>
        <v>1.4957203891676476</v>
      </c>
    </row>
    <row r="14" spans="2:24" x14ac:dyDescent="0.25">
      <c r="B14" s="310">
        <v>44136</v>
      </c>
      <c r="C14" s="309">
        <f>+新方式!B31/旧方式!B68</f>
        <v>1.3303641473046122</v>
      </c>
      <c r="D14" s="309">
        <f>+新方式!C31/旧方式!C68</f>
        <v>1.2629773080369611</v>
      </c>
      <c r="E14" s="309">
        <f>+新方式!D31/旧方式!D68</f>
        <v>1.3694422281909675</v>
      </c>
      <c r="F14" s="309">
        <f>+新方式!E31/旧方式!E68</f>
        <v>1.3098110339248128</v>
      </c>
      <c r="G14" s="309">
        <f>+新方式!F31/旧方式!F68</f>
        <v>1.2956423230398637</v>
      </c>
      <c r="H14" s="309">
        <f>+新方式!G31/旧方式!G68</f>
        <v>1.218138663748922</v>
      </c>
      <c r="I14" s="309">
        <f>+新方式!H31/旧方式!H68</f>
        <v>1.3418118518522093</v>
      </c>
      <c r="J14" s="309">
        <f>+新方式!I31/旧方式!I68</f>
        <v>1.2541663253411426</v>
      </c>
      <c r="K14" s="309">
        <f>+新方式!J31/旧方式!J68</f>
        <v>1.2587101044951043</v>
      </c>
      <c r="L14" s="309">
        <f>+新方式!K31/旧方式!K68</f>
        <v>1.2363901902723826</v>
      </c>
      <c r="M14" s="309">
        <f>+新方式!L31/旧方式!L68</f>
        <v>1.329157759902861</v>
      </c>
      <c r="N14" s="309">
        <f>+新方式!M31/旧方式!M68</f>
        <v>1.2568580423433537</v>
      </c>
      <c r="O14" s="309">
        <f>+新方式!N31/旧方式!N68</f>
        <v>1.3110176335784103</v>
      </c>
      <c r="P14" s="309">
        <f>+新方式!O31/旧方式!O68</f>
        <v>1.1830902057961492</v>
      </c>
      <c r="Q14" s="309">
        <f>+新方式!P31/旧方式!P68</f>
        <v>1.3433480987654751</v>
      </c>
      <c r="R14" s="309">
        <f>+新方式!Q31/旧方式!Q68</f>
        <v>1.253090463416014</v>
      </c>
      <c r="S14" s="309">
        <f>+新方式!R31/旧方式!R68</f>
        <v>1.3974068225260947</v>
      </c>
      <c r="T14" s="309">
        <f>+新方式!S31/旧方式!S68</f>
        <v>1.3503071344694428</v>
      </c>
      <c r="U14" s="309">
        <f>+新方式!T31/旧方式!T68</f>
        <v>1.4266434029085373</v>
      </c>
      <c r="V14" s="309">
        <f>+新方式!U31/旧方式!U68</f>
        <v>1.3828598079613623</v>
      </c>
    </row>
    <row r="15" spans="2:24" x14ac:dyDescent="0.25">
      <c r="B15" s="310">
        <v>44166</v>
      </c>
      <c r="C15" s="309">
        <f>+新方式!B32/旧方式!B69</f>
        <v>1.2955481516813165</v>
      </c>
      <c r="D15" s="309">
        <f>+新方式!C32/旧方式!C69</f>
        <v>1.2350987158963214</v>
      </c>
      <c r="E15" s="309">
        <f>+新方式!D32/旧方式!D69</f>
        <v>1.3144795757334857</v>
      </c>
      <c r="F15" s="309">
        <f>+新方式!E32/旧方式!E69</f>
        <v>1.3408961263750465</v>
      </c>
      <c r="G15" s="309">
        <f>+新方式!F32/旧方式!F69</f>
        <v>1.2489267566784787</v>
      </c>
      <c r="H15" s="309">
        <f>+新方式!G32/旧方式!G69</f>
        <v>1.1896181655034819</v>
      </c>
      <c r="I15" s="309">
        <f>+新方式!H32/旧方式!H69</f>
        <v>1.2705524763714651</v>
      </c>
      <c r="J15" s="309">
        <f>+新方式!I32/旧方式!I69</f>
        <v>1.278318468807818</v>
      </c>
      <c r="K15" s="309">
        <f>+新方式!J32/旧方式!J69</f>
        <v>1.2201625133135923</v>
      </c>
      <c r="L15" s="309">
        <f>+新方式!K32/旧方式!K69</f>
        <v>1.212743419233886</v>
      </c>
      <c r="M15" s="309">
        <f>+新方式!L32/旧方式!L69</f>
        <v>1.2246066925531369</v>
      </c>
      <c r="N15" s="309">
        <f>+新方式!M32/旧方式!M69</f>
        <v>1.2622112331903861</v>
      </c>
      <c r="O15" s="309">
        <f>+新方式!N32/旧方式!N69</f>
        <v>1.2604350468151009</v>
      </c>
      <c r="P15" s="309">
        <f>+新方式!O32/旧方式!O69</f>
        <v>1.1503658624323143</v>
      </c>
      <c r="Q15" s="309">
        <f>+新方式!P32/旧方式!P69</f>
        <v>1.278220921670123</v>
      </c>
      <c r="R15" s="309">
        <f>+新方式!Q32/旧方式!Q69</f>
        <v>1.2836738637364107</v>
      </c>
      <c r="S15" s="309">
        <f>+新方式!R32/旧方式!R69</f>
        <v>1.3935095647058791</v>
      </c>
      <c r="T15" s="309">
        <f>+新方式!S32/旧方式!S69</f>
        <v>1.3347148164506328</v>
      </c>
      <c r="U15" s="309">
        <f>+新方式!T32/旧方式!T69</f>
        <v>1.4126245863730056</v>
      </c>
      <c r="V15" s="309">
        <f>+新方式!U32/旧方式!U69</f>
        <v>1.4235682632392253</v>
      </c>
    </row>
    <row r="16" spans="2:24" x14ac:dyDescent="0.25">
      <c r="B16" s="310">
        <v>44197</v>
      </c>
      <c r="C16" s="309">
        <f>+新方式!B33/旧方式!B70</f>
        <v>1.2358494110378828</v>
      </c>
      <c r="D16" s="309">
        <f>+新方式!C33/旧方式!C70</f>
        <v>1.2180387574691518</v>
      </c>
      <c r="E16" s="309">
        <f>+新方式!D33/旧方式!D70</f>
        <v>1.265191961570028</v>
      </c>
      <c r="F16" s="309">
        <f>+新方式!E33/旧方式!E70</f>
        <v>1.1245686177624439</v>
      </c>
      <c r="G16" s="309">
        <f>+新方式!F33/旧方式!F70</f>
        <v>1.1719009040167019</v>
      </c>
      <c r="H16" s="309">
        <f>+新方式!G33/旧方式!G70</f>
        <v>1.1698808136838212</v>
      </c>
      <c r="I16" s="309">
        <f>+新方式!H33/旧方式!H70</f>
        <v>1.1913449385869963</v>
      </c>
      <c r="J16" s="309">
        <f>+新方式!I33/旧方式!I70</f>
        <v>1.0666863328543075</v>
      </c>
      <c r="K16" s="309">
        <f>+新方式!J33/旧方式!J70</f>
        <v>1.167344342344196</v>
      </c>
      <c r="L16" s="309">
        <f>+新方式!K33/旧方式!K70</f>
        <v>1.1833456394951141</v>
      </c>
      <c r="M16" s="309">
        <f>+新方式!L33/旧方式!L70</f>
        <v>1.1032575978792467</v>
      </c>
      <c r="N16" s="309">
        <f>+新方式!M33/旧方式!M70</f>
        <v>1.2603587171766333</v>
      </c>
      <c r="O16" s="309">
        <f>+新方式!N33/旧方式!N70</f>
        <v>1.1740651795546249</v>
      </c>
      <c r="P16" s="309">
        <f>+新方式!O33/旧方式!O70</f>
        <v>1.1417072657342122</v>
      </c>
      <c r="Q16" s="309">
        <f>+新方式!P33/旧方式!P70</f>
        <v>1.2057316109542897</v>
      </c>
      <c r="R16" s="309">
        <f>+新方式!Q33/旧方式!Q70</f>
        <v>1.0294892025909248</v>
      </c>
      <c r="S16" s="309">
        <f>+新方式!R33/旧方式!R70</f>
        <v>1.3674093006419104</v>
      </c>
      <c r="T16" s="309">
        <f>+新方式!S33/旧方式!S70</f>
        <v>1.3439205835181838</v>
      </c>
      <c r="U16" s="309">
        <f>+新方式!T33/旧方式!T70</f>
        <v>1.404038666504116</v>
      </c>
      <c r="V16" s="309">
        <f>+新方式!U33/旧方式!U70</f>
        <v>1.2252696877333</v>
      </c>
    </row>
    <row r="17" spans="2:22" x14ac:dyDescent="0.25">
      <c r="B17" s="310">
        <v>44228</v>
      </c>
      <c r="C17" s="309">
        <f>+新方式!B34/旧方式!B71</f>
        <v>1.2368453749034642</v>
      </c>
      <c r="D17" s="309">
        <f>+新方式!C34/旧方式!C71</f>
        <v>1.2264472982400223</v>
      </c>
      <c r="E17" s="309">
        <f>+新方式!D34/旧方式!D71</f>
        <v>1.2632198039109277</v>
      </c>
      <c r="F17" s="309">
        <f>+新方式!E34/旧方式!E71</f>
        <v>1.1330852398534386</v>
      </c>
      <c r="G17" s="309">
        <f>+新方式!F34/旧方式!F71</f>
        <v>1.1824386310104951</v>
      </c>
      <c r="H17" s="309">
        <f>+新方式!G34/旧方式!G71</f>
        <v>1.195276753517986</v>
      </c>
      <c r="I17" s="309">
        <f>+新方式!H34/旧方式!H71</f>
        <v>1.1989316704271715</v>
      </c>
      <c r="J17" s="309">
        <f>+新方式!I34/旧方式!I71</f>
        <v>1.0410624552847687</v>
      </c>
      <c r="K17" s="309">
        <f>+新方式!J34/旧方式!J71</f>
        <v>1.2078863034495242</v>
      </c>
      <c r="L17" s="309">
        <f>+新方式!K34/旧方式!K71</f>
        <v>1.2043280812240322</v>
      </c>
      <c r="M17" s="309">
        <f>+新方式!L34/旧方式!L71</f>
        <v>1.1905327553144178</v>
      </c>
      <c r="N17" s="309">
        <f>+新方式!M34/旧方式!M71</f>
        <v>1.2890516402697851</v>
      </c>
      <c r="O17" s="309">
        <f>+新方式!N34/旧方式!N71</f>
        <v>1.1718893313897201</v>
      </c>
      <c r="P17" s="309">
        <f>+新方式!O34/旧方式!O71</f>
        <v>1.1756082976957389</v>
      </c>
      <c r="Q17" s="309">
        <f>+新方式!P34/旧方式!P71</f>
        <v>1.1999019270488094</v>
      </c>
      <c r="R17" s="309">
        <f>+新方式!Q34/旧方式!Q71</f>
        <v>0.96706666948385656</v>
      </c>
      <c r="S17" s="309">
        <f>+新方式!R34/旧方式!R71</f>
        <v>1.3505602036812883</v>
      </c>
      <c r="T17" s="309">
        <f>+新方式!S34/旧方式!S71</f>
        <v>1.3018591802565198</v>
      </c>
      <c r="U17" s="309">
        <f>+新方式!T34/旧方式!T71</f>
        <v>1.4045129960687879</v>
      </c>
      <c r="V17" s="309">
        <f>+新方式!U34/旧方式!U71</f>
        <v>1.2444791548699283</v>
      </c>
    </row>
    <row r="18" spans="2:22" x14ac:dyDescent="0.25">
      <c r="B18" s="310">
        <v>44256</v>
      </c>
      <c r="C18" s="309">
        <f>+新方式!B35/旧方式!B72</f>
        <v>1.2740569269386715</v>
      </c>
      <c r="D18" s="309">
        <f>+新方式!C35/旧方式!C72</f>
        <v>1.2594515387298226</v>
      </c>
      <c r="E18" s="309">
        <f>+新方式!D35/旧方式!D72</f>
        <v>1.2749076694744514</v>
      </c>
      <c r="F18" s="309">
        <f>+新方式!E35/旧方式!E72</f>
        <v>1.3364133427414624</v>
      </c>
      <c r="G18" s="309">
        <f>+新方式!F35/旧方式!F72</f>
        <v>1.2293167579966111</v>
      </c>
      <c r="H18" s="309">
        <f>+新方式!G35/旧方式!G72</f>
        <v>1.2311023298029222</v>
      </c>
      <c r="I18" s="309">
        <f>+新方式!H35/旧方式!H72</f>
        <v>1.2170585706418142</v>
      </c>
      <c r="J18" s="309">
        <f>+新方式!I35/旧方式!I72</f>
        <v>1.3352549102128102</v>
      </c>
      <c r="K18" s="309">
        <f>+新方式!J35/旧方式!J72</f>
        <v>1.26115774407855</v>
      </c>
      <c r="L18" s="309">
        <f>+新方式!K35/旧方式!K72</f>
        <v>1.2555719719351883</v>
      </c>
      <c r="M18" s="309">
        <f>+新方式!L35/旧方式!L72</f>
        <v>1.2759462112032871</v>
      </c>
      <c r="N18" s="309">
        <f>+新方式!M35/旧方式!M72</f>
        <v>1.306132318059366</v>
      </c>
      <c r="O18" s="309">
        <f>+新方式!N35/旧方式!N72</f>
        <v>1.2126040203348147</v>
      </c>
      <c r="P18" s="309">
        <f>+新方式!O35/旧方式!O72</f>
        <v>1.1656340200545559</v>
      </c>
      <c r="Q18" s="309">
        <f>+新方式!P35/旧方式!P72</f>
        <v>1.2104552723617259</v>
      </c>
      <c r="R18" s="309">
        <f>+新方式!Q35/旧方式!Q72</f>
        <v>1.3451077798146893</v>
      </c>
      <c r="S18" s="309">
        <f>+新方式!R35/旧方式!R72</f>
        <v>1.4170331076015994</v>
      </c>
      <c r="T18" s="309">
        <f>+新方式!S35/旧方式!S72</f>
        <v>1.387080048897299</v>
      </c>
      <c r="U18" s="309">
        <f>+新方式!T35/旧方式!T72</f>
        <v>1.4452088691799039</v>
      </c>
      <c r="V18" s="309">
        <f>+新方式!U35/旧方式!U72</f>
        <v>1.3382543418470298</v>
      </c>
    </row>
    <row r="23" spans="2:22" ht="15.75" thickBot="1" x14ac:dyDescent="0.3">
      <c r="B23" s="308" t="s">
        <v>94</v>
      </c>
    </row>
    <row r="24" spans="2:22" x14ac:dyDescent="0.25">
      <c r="B24" s="313" t="s">
        <v>76</v>
      </c>
      <c r="C24" s="314">
        <f>+C7</f>
        <v>1.3788655978721696</v>
      </c>
      <c r="D24" s="314">
        <f>+D7</f>
        <v>1.3633955426201405</v>
      </c>
      <c r="E24" s="314">
        <f>+E7</f>
        <v>1.3985883697748729</v>
      </c>
      <c r="F24" s="314">
        <f>+F7</f>
        <v>1.3353896695064804</v>
      </c>
      <c r="G24" s="314">
        <f>+G7</f>
        <v>1.3078996168239521</v>
      </c>
      <c r="H24" s="314">
        <f>+H7</f>
        <v>1.2918150985322603</v>
      </c>
      <c r="I24" s="314">
        <f>+I7</f>
        <v>1.3211050453481503</v>
      </c>
      <c r="J24" s="314">
        <f>+J7</f>
        <v>1.2951149282410928</v>
      </c>
      <c r="K24" s="314">
        <f>+K7</f>
        <v>1.289352030782664</v>
      </c>
      <c r="L24" s="314">
        <f>+L7</f>
        <v>1.3307658099998136</v>
      </c>
      <c r="M24" s="314">
        <f>+M7</f>
        <v>1.1980817719575945</v>
      </c>
      <c r="N24" s="314">
        <f>+N7</f>
        <v>1.2953664130438123</v>
      </c>
      <c r="O24" s="314">
        <f>+O7</f>
        <v>1.3149075488303268</v>
      </c>
      <c r="P24" s="314">
        <f>+P7</f>
        <v>1.2276147495816985</v>
      </c>
      <c r="Q24" s="314">
        <f>+Q7</f>
        <v>1.3430114394685255</v>
      </c>
      <c r="R24" s="314">
        <f>+R7</f>
        <v>1.2950827966784482</v>
      </c>
      <c r="S24" s="314">
        <f>+S7</f>
        <v>1.498900331063749</v>
      </c>
      <c r="T24" s="314">
        <f>+T7</f>
        <v>1.4793457137881958</v>
      </c>
      <c r="U24" s="314">
        <f>+U7</f>
        <v>1.5092315378939238</v>
      </c>
      <c r="V24" s="315">
        <f>+V7</f>
        <v>1.4897052656668472</v>
      </c>
    </row>
    <row r="25" spans="2:22" x14ac:dyDescent="0.25">
      <c r="B25" s="316" t="s">
        <v>77</v>
      </c>
      <c r="C25" s="317">
        <f>+AVERAGE(C8:C18)</f>
        <v>1.2868692496017515</v>
      </c>
      <c r="D25" s="317">
        <f>+AVERAGE(D8:D18)</f>
        <v>1.2427765231952621</v>
      </c>
      <c r="E25" s="317">
        <f>+AVERAGE(E8:E18)</f>
        <v>1.3187818333674588</v>
      </c>
      <c r="F25" s="317">
        <f>+AVERAGE(F8:F18)</f>
        <v>1.2461012910148699</v>
      </c>
      <c r="G25" s="317">
        <f>+AVERAGE(G8:G18)</f>
        <v>1.2413241071615155</v>
      </c>
      <c r="H25" s="317">
        <f>+AVERAGE(H8:H18)</f>
        <v>1.2092261096776893</v>
      </c>
      <c r="I25" s="317">
        <f>+AVERAGE(I8:I18)</f>
        <v>1.2674797789940797</v>
      </c>
      <c r="J25" s="317">
        <f>+AVERAGE(J8:J18)</f>
        <v>1.2000977198124747</v>
      </c>
      <c r="K25" s="317">
        <f>+AVERAGE(K8:K18)</f>
        <v>1.2408402209993441</v>
      </c>
      <c r="L25" s="317">
        <f>+AVERAGE(L8:L18)</f>
        <v>1.231532120956057</v>
      </c>
      <c r="M25" s="317">
        <f>+AVERAGE(M8:M18)</f>
        <v>1.2502513785341307</v>
      </c>
      <c r="N25" s="317">
        <f>+AVERAGE(N8:N18)</f>
        <v>1.2907046476963766</v>
      </c>
      <c r="O25" s="317">
        <f>+AVERAGE(O8:O18)</f>
        <v>1.2411875322039676</v>
      </c>
      <c r="P25" s="317">
        <f>+AVERAGE(P8:P18)</f>
        <v>1.158165807152274</v>
      </c>
      <c r="Q25" s="317">
        <f>+AVERAGE(Q8:Q18)</f>
        <v>1.270850074866807</v>
      </c>
      <c r="R25" s="317">
        <f>+AVERAGE(R8:R18)</f>
        <v>1.1747087110898227</v>
      </c>
      <c r="S25" s="317">
        <f>+AVERAGE(S8:S18)</f>
        <v>1.3838589787726105</v>
      </c>
      <c r="T25" s="317">
        <f>+AVERAGE(T8:T18)</f>
        <v>1.3248458224041137</v>
      </c>
      <c r="U25" s="317">
        <f>+AVERAGE(U8:U18)</f>
        <v>1.426609769022007</v>
      </c>
      <c r="V25" s="318">
        <f>+AVERAGE(V8:V18)</f>
        <v>1.3254083776043271</v>
      </c>
    </row>
    <row r="26" spans="2:22" ht="15.75" thickBot="1" x14ac:dyDescent="0.3">
      <c r="B26" s="321" t="s">
        <v>78</v>
      </c>
      <c r="C26" s="319">
        <f>+C24-C25</f>
        <v>9.1996348270418027E-2</v>
      </c>
      <c r="D26" s="319">
        <f t="shared" ref="D26:V26" si="0">+D24-D25</f>
        <v>0.1206190194248784</v>
      </c>
      <c r="E26" s="319">
        <f t="shared" si="0"/>
        <v>7.9806536407414086E-2</v>
      </c>
      <c r="F26" s="319">
        <f t="shared" si="0"/>
        <v>8.9288378491610532E-2</v>
      </c>
      <c r="G26" s="319">
        <f t="shared" si="0"/>
        <v>6.6575509662436527E-2</v>
      </c>
      <c r="H26" s="319">
        <f t="shared" si="0"/>
        <v>8.2588988854570999E-2</v>
      </c>
      <c r="I26" s="319">
        <f t="shared" si="0"/>
        <v>5.3625266354070611E-2</v>
      </c>
      <c r="J26" s="319">
        <f t="shared" si="0"/>
        <v>9.501720842861805E-2</v>
      </c>
      <c r="K26" s="319">
        <f t="shared" si="0"/>
        <v>4.8511809783319926E-2</v>
      </c>
      <c r="L26" s="319">
        <f t="shared" si="0"/>
        <v>9.9233689043756623E-2</v>
      </c>
      <c r="M26" s="319">
        <f t="shared" si="0"/>
        <v>-5.2169606576536243E-2</v>
      </c>
      <c r="N26" s="319">
        <f t="shared" si="0"/>
        <v>4.6617653474356757E-3</v>
      </c>
      <c r="O26" s="319">
        <f t="shared" si="0"/>
        <v>7.3720016626359186E-2</v>
      </c>
      <c r="P26" s="319">
        <f t="shared" si="0"/>
        <v>6.9448942429424454E-2</v>
      </c>
      <c r="Q26" s="319">
        <f t="shared" si="0"/>
        <v>7.2161364601718514E-2</v>
      </c>
      <c r="R26" s="319">
        <f t="shared" si="0"/>
        <v>0.1203740855886255</v>
      </c>
      <c r="S26" s="319">
        <f t="shared" si="0"/>
        <v>0.11504135229113843</v>
      </c>
      <c r="T26" s="319">
        <f t="shared" si="0"/>
        <v>0.15449989138408204</v>
      </c>
      <c r="U26" s="319">
        <f t="shared" si="0"/>
        <v>8.2621768871916856E-2</v>
      </c>
      <c r="V26" s="320">
        <f t="shared" si="0"/>
        <v>0.16429688806252019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147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defaultColWidth="9" defaultRowHeight="13.5" customHeight="1" x14ac:dyDescent="0.15"/>
  <cols>
    <col min="1" max="1" width="13.625" style="1" customWidth="1"/>
    <col min="2" max="21" width="8.75" style="1" customWidth="1"/>
    <col min="22" max="16384" width="9" style="1"/>
  </cols>
  <sheetData>
    <row r="1" spans="1:21" ht="13.5" customHeight="1" x14ac:dyDescent="0.15">
      <c r="A1" s="1" t="s">
        <v>0</v>
      </c>
      <c r="J1" s="1" t="s">
        <v>20</v>
      </c>
    </row>
    <row r="2" spans="1:21" ht="13.5" customHeight="1" x14ac:dyDescent="0.15">
      <c r="A2" s="2" t="s">
        <v>27</v>
      </c>
    </row>
    <row r="3" spans="1:21" ht="13.5" customHeight="1" thickBot="1" x14ac:dyDescent="0.2">
      <c r="B3" s="2" t="s">
        <v>28</v>
      </c>
      <c r="T3" s="1" t="s">
        <v>19</v>
      </c>
    </row>
    <row r="4" spans="1:21" ht="13.5" customHeight="1" x14ac:dyDescent="0.15">
      <c r="A4" s="3"/>
      <c r="B4" s="4" t="s">
        <v>21</v>
      </c>
      <c r="C4" s="5"/>
      <c r="D4" s="5"/>
      <c r="E4" s="5"/>
      <c r="F4" s="5"/>
      <c r="G4" s="5"/>
      <c r="H4" s="5"/>
      <c r="I4" s="5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7"/>
    </row>
    <row r="5" spans="1:21" ht="13.5" customHeight="1" x14ac:dyDescent="0.15">
      <c r="A5" s="8"/>
      <c r="B5" s="9"/>
      <c r="C5" s="10"/>
      <c r="D5" s="10"/>
      <c r="E5" s="10"/>
      <c r="F5" s="11" t="s">
        <v>29</v>
      </c>
      <c r="G5" s="12"/>
      <c r="H5" s="12"/>
      <c r="I5" s="12"/>
      <c r="J5" s="13"/>
      <c r="K5" s="13"/>
      <c r="L5" s="13"/>
      <c r="M5" s="13"/>
      <c r="N5" s="13"/>
      <c r="O5" s="13"/>
      <c r="P5" s="13"/>
      <c r="Q5" s="14"/>
      <c r="R5" s="15" t="s">
        <v>30</v>
      </c>
      <c r="S5" s="10"/>
      <c r="T5" s="10"/>
      <c r="U5" s="16"/>
    </row>
    <row r="6" spans="1:21" ht="13.5" customHeight="1" x14ac:dyDescent="0.15">
      <c r="A6" s="8"/>
      <c r="B6" s="9"/>
      <c r="C6" s="17"/>
      <c r="D6" s="17"/>
      <c r="E6" s="17"/>
      <c r="F6" s="15"/>
      <c r="G6" s="17"/>
      <c r="H6" s="17"/>
      <c r="I6" s="18"/>
      <c r="J6" s="19" t="s">
        <v>1</v>
      </c>
      <c r="K6" s="20"/>
      <c r="L6" s="13"/>
      <c r="M6" s="14"/>
      <c r="N6" s="19" t="s">
        <v>22</v>
      </c>
      <c r="O6" s="20"/>
      <c r="P6" s="13"/>
      <c r="Q6" s="14"/>
      <c r="R6" s="15"/>
      <c r="S6" s="17"/>
      <c r="T6" s="17"/>
      <c r="U6" s="21"/>
    </row>
    <row r="7" spans="1:21" s="192" customFormat="1" ht="13.5" customHeight="1" x14ac:dyDescent="0.15">
      <c r="A7" s="22"/>
      <c r="B7" s="23"/>
      <c r="C7" s="24" t="s">
        <v>2</v>
      </c>
      <c r="D7" s="25" t="s">
        <v>3</v>
      </c>
      <c r="E7" s="26" t="s">
        <v>4</v>
      </c>
      <c r="F7" s="27"/>
      <c r="G7" s="24" t="s">
        <v>2</v>
      </c>
      <c r="H7" s="25" t="s">
        <v>3</v>
      </c>
      <c r="I7" s="26" t="s">
        <v>4</v>
      </c>
      <c r="J7" s="27"/>
      <c r="K7" s="24" t="s">
        <v>2</v>
      </c>
      <c r="L7" s="25" t="s">
        <v>3</v>
      </c>
      <c r="M7" s="26" t="s">
        <v>4</v>
      </c>
      <c r="N7" s="27"/>
      <c r="O7" s="24" t="s">
        <v>2</v>
      </c>
      <c r="P7" s="25" t="s">
        <v>3</v>
      </c>
      <c r="Q7" s="26" t="s">
        <v>4</v>
      </c>
      <c r="R7" s="27"/>
      <c r="S7" s="24" t="s">
        <v>2</v>
      </c>
      <c r="T7" s="25" t="s">
        <v>3</v>
      </c>
      <c r="U7" s="28" t="s">
        <v>4</v>
      </c>
    </row>
    <row r="8" spans="1:21" s="192" customFormat="1" ht="13.5" customHeight="1" x14ac:dyDescent="0.15">
      <c r="A8" s="22"/>
      <c r="B8" s="29"/>
      <c r="C8" s="30"/>
      <c r="D8" s="31" t="s">
        <v>5</v>
      </c>
      <c r="E8" s="32" t="s">
        <v>6</v>
      </c>
      <c r="F8" s="33"/>
      <c r="G8" s="33"/>
      <c r="H8" s="31" t="s">
        <v>5</v>
      </c>
      <c r="I8" s="32" t="s">
        <v>6</v>
      </c>
      <c r="J8" s="33"/>
      <c r="K8" s="30"/>
      <c r="L8" s="31" t="s">
        <v>5</v>
      </c>
      <c r="M8" s="32" t="s">
        <v>6</v>
      </c>
      <c r="N8" s="33"/>
      <c r="O8" s="30"/>
      <c r="P8" s="31" t="s">
        <v>5</v>
      </c>
      <c r="Q8" s="32" t="s">
        <v>6</v>
      </c>
      <c r="R8" s="33"/>
      <c r="S8" s="30"/>
      <c r="T8" s="31" t="s">
        <v>5</v>
      </c>
      <c r="U8" s="34" t="s">
        <v>6</v>
      </c>
    </row>
    <row r="9" spans="1:21" s="192" customFormat="1" ht="13.5" customHeight="1" thickBot="1" x14ac:dyDescent="0.2">
      <c r="A9" s="35"/>
      <c r="B9" s="36"/>
      <c r="C9" s="37"/>
      <c r="D9" s="38" t="s">
        <v>6</v>
      </c>
      <c r="E9" s="39"/>
      <c r="F9" s="40"/>
      <c r="G9" s="37"/>
      <c r="H9" s="38" t="s">
        <v>6</v>
      </c>
      <c r="I9" s="39"/>
      <c r="J9" s="40"/>
      <c r="K9" s="37"/>
      <c r="L9" s="38" t="s">
        <v>6</v>
      </c>
      <c r="M9" s="39"/>
      <c r="N9" s="40"/>
      <c r="O9" s="37"/>
      <c r="P9" s="38" t="s">
        <v>6</v>
      </c>
      <c r="Q9" s="39"/>
      <c r="R9" s="40"/>
      <c r="S9" s="37"/>
      <c r="T9" s="38" t="s">
        <v>6</v>
      </c>
      <c r="U9" s="41"/>
    </row>
    <row r="10" spans="1:21" s="192" customFormat="1" ht="13.5" customHeight="1" x14ac:dyDescent="0.15">
      <c r="A10" s="168" t="s">
        <v>31</v>
      </c>
      <c r="B10" s="169">
        <v>86937909.635700002</v>
      </c>
      <c r="C10" s="170">
        <v>22714749.476999998</v>
      </c>
      <c r="D10" s="171">
        <v>54907833.241500005</v>
      </c>
      <c r="E10" s="172">
        <v>9315326.9171999991</v>
      </c>
      <c r="F10" s="173">
        <v>60232274.995299995</v>
      </c>
      <c r="G10" s="170">
        <v>15602156.685899999</v>
      </c>
      <c r="H10" s="171">
        <v>38211537.093599997</v>
      </c>
      <c r="I10" s="172">
        <v>6418581.2157999994</v>
      </c>
      <c r="J10" s="173">
        <v>15594155.764199998</v>
      </c>
      <c r="K10" s="170">
        <v>9863608.3590999991</v>
      </c>
      <c r="L10" s="171">
        <v>4376416.3584000003</v>
      </c>
      <c r="M10" s="172">
        <v>1354131.0467000001</v>
      </c>
      <c r="N10" s="173">
        <v>44638119.2311</v>
      </c>
      <c r="O10" s="170">
        <v>5738548.3267999999</v>
      </c>
      <c r="P10" s="171">
        <v>33835120.735200003</v>
      </c>
      <c r="Q10" s="172">
        <v>5064450.1690999996</v>
      </c>
      <c r="R10" s="173">
        <v>26705634.6404</v>
      </c>
      <c r="S10" s="170">
        <v>7112592.7910999991</v>
      </c>
      <c r="T10" s="171">
        <v>16696296.1479</v>
      </c>
      <c r="U10" s="174">
        <v>2896745.7014000001</v>
      </c>
    </row>
    <row r="11" spans="1:21" s="192" customFormat="1" ht="13.5" customHeight="1" x14ac:dyDescent="0.15">
      <c r="A11" s="42" t="s">
        <v>32</v>
      </c>
      <c r="B11" s="43">
        <v>82420931.591000006</v>
      </c>
      <c r="C11" s="44">
        <v>24807801.162799999</v>
      </c>
      <c r="D11" s="45">
        <v>49900013.0405</v>
      </c>
      <c r="E11" s="46">
        <v>7713117.3876999998</v>
      </c>
      <c r="F11" s="47">
        <v>54540012.897400007</v>
      </c>
      <c r="G11" s="44">
        <v>16579011.975</v>
      </c>
      <c r="H11" s="45">
        <v>32921599.631600004</v>
      </c>
      <c r="I11" s="46">
        <v>5039401.2907999996</v>
      </c>
      <c r="J11" s="47">
        <v>16655935.829399999</v>
      </c>
      <c r="K11" s="44">
        <v>10681278.762499999</v>
      </c>
      <c r="L11" s="45">
        <v>4696715.6750999996</v>
      </c>
      <c r="M11" s="46">
        <v>1277941.3918000001</v>
      </c>
      <c r="N11" s="47">
        <v>37884077.068000004</v>
      </c>
      <c r="O11" s="44">
        <v>5897733.2124999994</v>
      </c>
      <c r="P11" s="45">
        <v>28224883.956500001</v>
      </c>
      <c r="Q11" s="46">
        <v>3761459.8990000002</v>
      </c>
      <c r="R11" s="47">
        <v>27880918.693600003</v>
      </c>
      <c r="S11" s="44">
        <v>8228789.1877999995</v>
      </c>
      <c r="T11" s="45">
        <v>16978413.4089</v>
      </c>
      <c r="U11" s="48">
        <v>2673716.0969000002</v>
      </c>
    </row>
    <row r="12" spans="1:21" s="192" customFormat="1" ht="13.5" customHeight="1" thickBot="1" x14ac:dyDescent="0.2">
      <c r="A12" s="255" t="s">
        <v>46</v>
      </c>
      <c r="B12" s="256">
        <v>79598785.599399999</v>
      </c>
      <c r="C12" s="257">
        <v>24993607.724399999</v>
      </c>
      <c r="D12" s="258">
        <v>46252774.820200004</v>
      </c>
      <c r="E12" s="259">
        <v>8352403.0548</v>
      </c>
      <c r="F12" s="260">
        <v>54113609.723799996</v>
      </c>
      <c r="G12" s="257">
        <v>17584658.082200002</v>
      </c>
      <c r="H12" s="258">
        <v>31161246.246600002</v>
      </c>
      <c r="I12" s="259">
        <v>5367705.3949999996</v>
      </c>
      <c r="J12" s="260">
        <v>17867967.061699998</v>
      </c>
      <c r="K12" s="257">
        <v>12195436.670700001</v>
      </c>
      <c r="L12" s="258">
        <v>4357579.4446999999</v>
      </c>
      <c r="M12" s="259">
        <v>1314950.9463</v>
      </c>
      <c r="N12" s="260">
        <v>36245642.662100002</v>
      </c>
      <c r="O12" s="257">
        <v>5389221.4114999995</v>
      </c>
      <c r="P12" s="258">
        <v>26803666.801899999</v>
      </c>
      <c r="Q12" s="259">
        <v>4052754.4487000001</v>
      </c>
      <c r="R12" s="260">
        <v>25485175.875600003</v>
      </c>
      <c r="S12" s="257">
        <v>7408949.6421999997</v>
      </c>
      <c r="T12" s="258">
        <v>15091528.573600002</v>
      </c>
      <c r="U12" s="261">
        <v>2984697.6598</v>
      </c>
    </row>
    <row r="13" spans="1:21" s="192" customFormat="1" ht="13.5" customHeight="1" thickTop="1" x14ac:dyDescent="0.15">
      <c r="A13" s="42" t="s">
        <v>47</v>
      </c>
      <c r="B13" s="43">
        <v>82420931.590999991</v>
      </c>
      <c r="C13" s="44">
        <v>24807801.162799999</v>
      </c>
      <c r="D13" s="45">
        <v>49900013.040500008</v>
      </c>
      <c r="E13" s="46">
        <v>7713117.3877000008</v>
      </c>
      <c r="F13" s="47">
        <v>54540012.897399999</v>
      </c>
      <c r="G13" s="44">
        <v>16579011.975000001</v>
      </c>
      <c r="H13" s="45">
        <v>32921599.631600015</v>
      </c>
      <c r="I13" s="46">
        <v>5039401.2907999987</v>
      </c>
      <c r="J13" s="47">
        <v>16655935.829399996</v>
      </c>
      <c r="K13" s="44">
        <v>10681278.762500003</v>
      </c>
      <c r="L13" s="45">
        <v>4696715.6750999996</v>
      </c>
      <c r="M13" s="46">
        <v>1277941.3918000003</v>
      </c>
      <c r="N13" s="47">
        <v>37884077.068000004</v>
      </c>
      <c r="O13" s="44">
        <v>5897733.2124999976</v>
      </c>
      <c r="P13" s="45">
        <v>28224883.956500001</v>
      </c>
      <c r="Q13" s="46">
        <v>3761459.8990000002</v>
      </c>
      <c r="R13" s="47">
        <v>27880918.693600006</v>
      </c>
      <c r="S13" s="44">
        <v>8228789.1877999986</v>
      </c>
      <c r="T13" s="45">
        <v>16978413.4089</v>
      </c>
      <c r="U13" s="48">
        <v>2673716.0969000002</v>
      </c>
    </row>
    <row r="14" spans="1:21" s="192" customFormat="1" ht="13.5" customHeight="1" thickBot="1" x14ac:dyDescent="0.2">
      <c r="A14" s="49" t="s">
        <v>48</v>
      </c>
      <c r="B14" s="50">
        <v>79598785.599399999</v>
      </c>
      <c r="C14" s="51">
        <v>24993607.724399999</v>
      </c>
      <c r="D14" s="52">
        <v>46252774.820200004</v>
      </c>
      <c r="E14" s="53">
        <v>8352403.0548</v>
      </c>
      <c r="F14" s="54">
        <v>54113609.723799996</v>
      </c>
      <c r="G14" s="51">
        <v>17584658.082200002</v>
      </c>
      <c r="H14" s="52">
        <v>31161246.246600002</v>
      </c>
      <c r="I14" s="53">
        <v>5367705.3949999996</v>
      </c>
      <c r="J14" s="54">
        <v>17867967.061699998</v>
      </c>
      <c r="K14" s="51">
        <v>12195436.670700001</v>
      </c>
      <c r="L14" s="52">
        <v>4357579.4446999999</v>
      </c>
      <c r="M14" s="53">
        <v>1314950.9463</v>
      </c>
      <c r="N14" s="54">
        <v>36245642.662100002</v>
      </c>
      <c r="O14" s="51">
        <v>5389221.4114999995</v>
      </c>
      <c r="P14" s="52">
        <v>26803666.801899999</v>
      </c>
      <c r="Q14" s="53">
        <v>4052754.4487000001</v>
      </c>
      <c r="R14" s="54">
        <v>25485175.875600003</v>
      </c>
      <c r="S14" s="51">
        <v>7408949.6421999997</v>
      </c>
      <c r="T14" s="52">
        <v>15091528.573600002</v>
      </c>
      <c r="U14" s="55">
        <v>2984697.6598</v>
      </c>
    </row>
    <row r="15" spans="1:21" s="192" customFormat="1" ht="13.5" customHeight="1" thickTop="1" x14ac:dyDescent="0.15">
      <c r="A15" s="56" t="s">
        <v>33</v>
      </c>
      <c r="B15" s="175">
        <v>83809870.4736</v>
      </c>
      <c r="C15" s="176">
        <v>22630345.203500003</v>
      </c>
      <c r="D15" s="177">
        <v>52071045.125599995</v>
      </c>
      <c r="E15" s="178">
        <v>9108480.1444999985</v>
      </c>
      <c r="F15" s="179">
        <v>57441410.640200004</v>
      </c>
      <c r="G15" s="176">
        <v>15486565.5787</v>
      </c>
      <c r="H15" s="177">
        <v>35733491.717100002</v>
      </c>
      <c r="I15" s="178">
        <v>6221353.3443999998</v>
      </c>
      <c r="J15" s="179">
        <v>15243253.2159</v>
      </c>
      <c r="K15" s="176">
        <v>9796492.1059999987</v>
      </c>
      <c r="L15" s="177">
        <v>4131457.7678000005</v>
      </c>
      <c r="M15" s="178">
        <v>1315303.3421</v>
      </c>
      <c r="N15" s="179">
        <v>42198157.4243</v>
      </c>
      <c r="O15" s="176">
        <v>5690073.4726999998</v>
      </c>
      <c r="P15" s="177">
        <v>31602033.949299999</v>
      </c>
      <c r="Q15" s="178">
        <v>4906050.0022999998</v>
      </c>
      <c r="R15" s="179">
        <v>26368459.8334</v>
      </c>
      <c r="S15" s="176">
        <v>7143779.6248000003</v>
      </c>
      <c r="T15" s="177">
        <v>16337553.408500001</v>
      </c>
      <c r="U15" s="180">
        <v>2887126.8000999996</v>
      </c>
    </row>
    <row r="16" spans="1:21" s="192" customFormat="1" ht="13.5" customHeight="1" x14ac:dyDescent="0.15">
      <c r="A16" s="42" t="s">
        <v>18</v>
      </c>
      <c r="B16" s="43">
        <v>85629741.720300004</v>
      </c>
      <c r="C16" s="44">
        <v>24226348.715699997</v>
      </c>
      <c r="D16" s="45">
        <v>53057522.500700004</v>
      </c>
      <c r="E16" s="46">
        <v>8345870.5039000008</v>
      </c>
      <c r="F16" s="47">
        <v>57565984.391300008</v>
      </c>
      <c r="G16" s="44">
        <v>16172363.8906</v>
      </c>
      <c r="H16" s="45">
        <v>35786757.057999998</v>
      </c>
      <c r="I16" s="46">
        <v>5606863.4427000005</v>
      </c>
      <c r="J16" s="47">
        <v>16522614.668899998</v>
      </c>
      <c r="K16" s="44">
        <v>10564034.8541</v>
      </c>
      <c r="L16" s="45">
        <v>4712519.9311000006</v>
      </c>
      <c r="M16" s="46">
        <v>1246059.8837000001</v>
      </c>
      <c r="N16" s="47">
        <v>41043369.722400002</v>
      </c>
      <c r="O16" s="44">
        <v>5608329.0364999995</v>
      </c>
      <c r="P16" s="45">
        <v>31074237.126899999</v>
      </c>
      <c r="Q16" s="46">
        <v>4360803.5590000004</v>
      </c>
      <c r="R16" s="47">
        <v>28063757.329</v>
      </c>
      <c r="S16" s="44">
        <v>8053984.8251</v>
      </c>
      <c r="T16" s="45">
        <v>17270765.442699999</v>
      </c>
      <c r="U16" s="48">
        <v>2739007.0611999999</v>
      </c>
    </row>
    <row r="17" spans="1:21" s="192" customFormat="1" ht="13.5" customHeight="1" thickBot="1" x14ac:dyDescent="0.2">
      <c r="A17" s="49" t="s">
        <v>49</v>
      </c>
      <c r="B17" s="50">
        <v>79657780.977599993</v>
      </c>
      <c r="C17" s="51">
        <v>24831875.998</v>
      </c>
      <c r="D17" s="52">
        <v>46562716.814400002</v>
      </c>
      <c r="E17" s="53">
        <v>8263188.1652000006</v>
      </c>
      <c r="F17" s="54">
        <v>53765031.097599991</v>
      </c>
      <c r="G17" s="51">
        <v>17198730.143100001</v>
      </c>
      <c r="H17" s="52">
        <v>31152909.2234</v>
      </c>
      <c r="I17" s="53">
        <v>5413391.7311000004</v>
      </c>
      <c r="J17" s="54">
        <v>17469921.769499999</v>
      </c>
      <c r="K17" s="51">
        <v>11534569.551099999</v>
      </c>
      <c r="L17" s="52">
        <v>4582130.4386999998</v>
      </c>
      <c r="M17" s="53">
        <v>1353221.7796999998</v>
      </c>
      <c r="N17" s="54">
        <v>36295109.328100003</v>
      </c>
      <c r="O17" s="51">
        <v>5664160.5919999992</v>
      </c>
      <c r="P17" s="52">
        <v>26570778.784699999</v>
      </c>
      <c r="Q17" s="53">
        <v>4060169.9514000001</v>
      </c>
      <c r="R17" s="54">
        <v>25892749.879999999</v>
      </c>
      <c r="S17" s="51">
        <v>7633145.8548999997</v>
      </c>
      <c r="T17" s="52">
        <v>15409807.591</v>
      </c>
      <c r="U17" s="55">
        <v>2849796.4341000002</v>
      </c>
    </row>
    <row r="18" spans="1:21" s="192" customFormat="1" ht="13.5" customHeight="1" thickTop="1" x14ac:dyDescent="0.15">
      <c r="A18" s="42" t="s">
        <v>50</v>
      </c>
      <c r="B18" s="43">
        <v>22062994.404899985</v>
      </c>
      <c r="C18" s="44">
        <v>6963284.6570999995</v>
      </c>
      <c r="D18" s="45">
        <v>13128089.931599997</v>
      </c>
      <c r="E18" s="46">
        <v>1971619.816200003</v>
      </c>
      <c r="F18" s="47">
        <v>15428973.416499995</v>
      </c>
      <c r="G18" s="44">
        <v>5093939.8237000033</v>
      </c>
      <c r="H18" s="45">
        <v>9059925.2726000026</v>
      </c>
      <c r="I18" s="46">
        <v>1275108.3202</v>
      </c>
      <c r="J18" s="47">
        <v>4747195.9185999967</v>
      </c>
      <c r="K18" s="44">
        <v>3213367.1816000007</v>
      </c>
      <c r="L18" s="45">
        <v>1226239.0598999998</v>
      </c>
      <c r="M18" s="46">
        <v>307589.67709999997</v>
      </c>
      <c r="N18" s="47">
        <v>10681777.497900002</v>
      </c>
      <c r="O18" s="44">
        <v>1880572.6420999989</v>
      </c>
      <c r="P18" s="45">
        <v>7833686.2127000019</v>
      </c>
      <c r="Q18" s="46">
        <v>967518.64310000092</v>
      </c>
      <c r="R18" s="47">
        <v>6634020.9883999974</v>
      </c>
      <c r="S18" s="44">
        <v>1869344.8334000008</v>
      </c>
      <c r="T18" s="45">
        <v>4068164.659</v>
      </c>
      <c r="U18" s="48">
        <v>696511.49600000074</v>
      </c>
    </row>
    <row r="19" spans="1:21" s="192" customFormat="1" ht="13.5" customHeight="1" thickBot="1" x14ac:dyDescent="0.2">
      <c r="A19" s="57" t="s">
        <v>51</v>
      </c>
      <c r="B19" s="58">
        <v>22003999.026700005</v>
      </c>
      <c r="C19" s="59">
        <v>7125016.3835000005</v>
      </c>
      <c r="D19" s="60">
        <v>12818147.937400002</v>
      </c>
      <c r="E19" s="61">
        <v>2060834.7058000001</v>
      </c>
      <c r="F19" s="62">
        <v>15777552.0427</v>
      </c>
      <c r="G19" s="59">
        <v>5479867.7628000006</v>
      </c>
      <c r="H19" s="60">
        <v>9068262.2958000004</v>
      </c>
      <c r="I19" s="61">
        <v>1229421.9841</v>
      </c>
      <c r="J19" s="62">
        <v>5145241.2108000005</v>
      </c>
      <c r="K19" s="59">
        <v>3874234.3012000001</v>
      </c>
      <c r="L19" s="60">
        <v>1001688.0659</v>
      </c>
      <c r="M19" s="61">
        <v>269318.84369999997</v>
      </c>
      <c r="N19" s="62">
        <v>10632310.831900001</v>
      </c>
      <c r="O19" s="59">
        <v>1605633.4616</v>
      </c>
      <c r="P19" s="60">
        <v>8066574.2299000006</v>
      </c>
      <c r="Q19" s="61">
        <v>960103.14039999992</v>
      </c>
      <c r="R19" s="62">
        <v>6226446.9840000002</v>
      </c>
      <c r="S19" s="59">
        <v>1645148.6206999999</v>
      </c>
      <c r="T19" s="60">
        <v>3749885.6416000007</v>
      </c>
      <c r="U19" s="63">
        <v>831412.72169999999</v>
      </c>
    </row>
    <row r="20" spans="1:21" s="192" customFormat="1" ht="13.5" customHeight="1" thickTop="1" x14ac:dyDescent="0.15">
      <c r="A20" s="64" t="s">
        <v>23</v>
      </c>
      <c r="B20" s="65">
        <v>22062994.404899999</v>
      </c>
      <c r="C20" s="66">
        <v>6963284.6570999995</v>
      </c>
      <c r="D20" s="67">
        <v>13128089.931600001</v>
      </c>
      <c r="E20" s="68">
        <v>1971619.8162000002</v>
      </c>
      <c r="F20" s="69">
        <v>15428973.4165</v>
      </c>
      <c r="G20" s="66">
        <v>5093939.8236999996</v>
      </c>
      <c r="H20" s="67">
        <v>9059925.2725999989</v>
      </c>
      <c r="I20" s="68">
        <v>1275108.3202</v>
      </c>
      <c r="J20" s="69">
        <v>4747195.9186000004</v>
      </c>
      <c r="K20" s="66">
        <v>3213367.1815999998</v>
      </c>
      <c r="L20" s="67">
        <v>1226239.0599</v>
      </c>
      <c r="M20" s="68">
        <v>307589.67709999997</v>
      </c>
      <c r="N20" s="69">
        <v>10681777.497900002</v>
      </c>
      <c r="O20" s="66">
        <v>1880572.6420999998</v>
      </c>
      <c r="P20" s="67">
        <v>7833686.2127</v>
      </c>
      <c r="Q20" s="68">
        <v>967518.64309999999</v>
      </c>
      <c r="R20" s="69">
        <v>6634020.9884000001</v>
      </c>
      <c r="S20" s="66">
        <v>1869344.8333999999</v>
      </c>
      <c r="T20" s="67">
        <v>4068164.659</v>
      </c>
      <c r="U20" s="70">
        <v>696511.49600000004</v>
      </c>
    </row>
    <row r="21" spans="1:21" s="192" customFormat="1" ht="13.5" customHeight="1" x14ac:dyDescent="0.15">
      <c r="A21" s="42" t="s">
        <v>37</v>
      </c>
      <c r="B21" s="43">
        <v>17859977.688199997</v>
      </c>
      <c r="C21" s="71">
        <v>5473823.0098000001</v>
      </c>
      <c r="D21" s="72">
        <v>10193188.73</v>
      </c>
      <c r="E21" s="73">
        <v>2192965.9484000001</v>
      </c>
      <c r="F21" s="47">
        <v>11534121.703899998</v>
      </c>
      <c r="G21" s="71">
        <v>3489957.3880000003</v>
      </c>
      <c r="H21" s="72">
        <v>6451671.5059999991</v>
      </c>
      <c r="I21" s="73">
        <v>1592492.8099</v>
      </c>
      <c r="J21" s="47">
        <v>3684999.2765000002</v>
      </c>
      <c r="K21" s="71">
        <v>2271934.6458999999</v>
      </c>
      <c r="L21" s="72">
        <v>1114637.2781</v>
      </c>
      <c r="M21" s="73">
        <v>298427.35250000004</v>
      </c>
      <c r="N21" s="47">
        <v>7849122.4274000004</v>
      </c>
      <c r="O21" s="71">
        <v>1218022.7420999999</v>
      </c>
      <c r="P21" s="72">
        <v>5337034.2279000003</v>
      </c>
      <c r="Q21" s="73">
        <v>1294065.4574</v>
      </c>
      <c r="R21" s="47">
        <v>6325855.9843000006</v>
      </c>
      <c r="S21" s="71">
        <v>1983865.6217999998</v>
      </c>
      <c r="T21" s="72">
        <v>3741517.2240000004</v>
      </c>
      <c r="U21" s="74">
        <v>600473.1385</v>
      </c>
    </row>
    <row r="22" spans="1:21" s="192" customFormat="1" ht="13.5" customHeight="1" x14ac:dyDescent="0.15">
      <c r="A22" s="42" t="s">
        <v>43</v>
      </c>
      <c r="B22" s="43">
        <v>20395828.654600002</v>
      </c>
      <c r="C22" s="71">
        <v>6630757.9586999994</v>
      </c>
      <c r="D22" s="72">
        <v>11693126.593600001</v>
      </c>
      <c r="E22" s="73">
        <v>2071944.1022999999</v>
      </c>
      <c r="F22" s="47">
        <v>13953833.057</v>
      </c>
      <c r="G22" s="71">
        <v>4762067.9881999996</v>
      </c>
      <c r="H22" s="72">
        <v>7848468.9067000002</v>
      </c>
      <c r="I22" s="73">
        <v>1343296.1621000001</v>
      </c>
      <c r="J22" s="47">
        <v>5031944.4071999993</v>
      </c>
      <c r="K22" s="71">
        <v>3478834.6819000002</v>
      </c>
      <c r="L22" s="72">
        <v>1121698.3289000001</v>
      </c>
      <c r="M22" s="73">
        <v>431411.39640000003</v>
      </c>
      <c r="N22" s="47">
        <v>8921888.6498000007</v>
      </c>
      <c r="O22" s="71">
        <v>1283233.3062999998</v>
      </c>
      <c r="P22" s="72">
        <v>6726770.5778000001</v>
      </c>
      <c r="Q22" s="73">
        <v>911884.76570000011</v>
      </c>
      <c r="R22" s="47">
        <v>6441995.5976</v>
      </c>
      <c r="S22" s="71">
        <v>1868689.9704999998</v>
      </c>
      <c r="T22" s="72">
        <v>3844657.6869000001</v>
      </c>
      <c r="U22" s="74">
        <v>728647.94020000007</v>
      </c>
    </row>
    <row r="23" spans="1:21" s="192" customFormat="1" ht="13.5" customHeight="1" x14ac:dyDescent="0.15">
      <c r="A23" s="42" t="s">
        <v>44</v>
      </c>
      <c r="B23" s="43">
        <v>19338980.229899999</v>
      </c>
      <c r="C23" s="71">
        <v>5764010.3724000007</v>
      </c>
      <c r="D23" s="72">
        <v>11548311.5592</v>
      </c>
      <c r="E23" s="73">
        <v>2026658.2982999999</v>
      </c>
      <c r="F23" s="47">
        <v>12848102.9202</v>
      </c>
      <c r="G23" s="71">
        <v>3852764.9432000006</v>
      </c>
      <c r="H23" s="72">
        <v>7792843.5381000005</v>
      </c>
      <c r="I23" s="73">
        <v>1202494.4389</v>
      </c>
      <c r="J23" s="47">
        <v>4005782.1672</v>
      </c>
      <c r="K23" s="71">
        <v>2570433.0416999999</v>
      </c>
      <c r="L23" s="72">
        <v>1119555.7718</v>
      </c>
      <c r="M23" s="73">
        <v>315793.35369999998</v>
      </c>
      <c r="N23" s="47">
        <v>8842320.7530000005</v>
      </c>
      <c r="O23" s="71">
        <v>1282331.9014999999</v>
      </c>
      <c r="P23" s="72">
        <v>6673287.7663000003</v>
      </c>
      <c r="Q23" s="73">
        <v>886701.08520000009</v>
      </c>
      <c r="R23" s="47">
        <v>6490877.3097000001</v>
      </c>
      <c r="S23" s="71">
        <v>1911245.4292000001</v>
      </c>
      <c r="T23" s="72">
        <v>3755468.0211</v>
      </c>
      <c r="U23" s="74">
        <v>824163.85939999996</v>
      </c>
    </row>
    <row r="24" spans="1:21" s="192" customFormat="1" ht="13.5" customHeight="1" thickBot="1" x14ac:dyDescent="0.2">
      <c r="A24" s="50" t="s">
        <v>45</v>
      </c>
      <c r="B24" s="50">
        <v>22003999.026700005</v>
      </c>
      <c r="C24" s="75">
        <v>7125016.3835000005</v>
      </c>
      <c r="D24" s="76">
        <v>12818147.937400002</v>
      </c>
      <c r="E24" s="77">
        <v>2060834.7058000001</v>
      </c>
      <c r="F24" s="54">
        <v>15777552.0427</v>
      </c>
      <c r="G24" s="75">
        <v>5479867.7628000006</v>
      </c>
      <c r="H24" s="76">
        <v>9068262.2958000004</v>
      </c>
      <c r="I24" s="77">
        <v>1229421.9841</v>
      </c>
      <c r="J24" s="54">
        <v>5145241.2108000005</v>
      </c>
      <c r="K24" s="75">
        <v>3874234.3012000001</v>
      </c>
      <c r="L24" s="76">
        <v>1001688.0659</v>
      </c>
      <c r="M24" s="77">
        <v>269318.84369999997</v>
      </c>
      <c r="N24" s="54">
        <v>10632310.831900001</v>
      </c>
      <c r="O24" s="75">
        <v>1605633.4616</v>
      </c>
      <c r="P24" s="76">
        <v>8066574.2299000006</v>
      </c>
      <c r="Q24" s="77">
        <v>960103.14039999992</v>
      </c>
      <c r="R24" s="54">
        <v>6226446.9840000002</v>
      </c>
      <c r="S24" s="75">
        <v>1645148.6206999999</v>
      </c>
      <c r="T24" s="76">
        <v>3749885.6416000007</v>
      </c>
      <c r="U24" s="78">
        <v>831412.72169999999</v>
      </c>
    </row>
    <row r="25" spans="1:21" s="192" customFormat="1" ht="13.5" hidden="1" customHeight="1" thickTop="1" x14ac:dyDescent="0.15">
      <c r="A25" s="64" t="s">
        <v>34</v>
      </c>
      <c r="B25" s="65">
        <v>5716813.3537999997</v>
      </c>
      <c r="C25" s="66">
        <v>1604184.8435</v>
      </c>
      <c r="D25" s="67">
        <v>3549912.9493999993</v>
      </c>
      <c r="E25" s="68">
        <v>562715.56090000004</v>
      </c>
      <c r="F25" s="69">
        <v>3915899.6980999997</v>
      </c>
      <c r="G25" s="66">
        <v>1037021.3692999999</v>
      </c>
      <c r="H25" s="67">
        <v>2479959.8691999996</v>
      </c>
      <c r="I25" s="68">
        <v>398918.4596</v>
      </c>
      <c r="J25" s="69">
        <v>858302.76289999997</v>
      </c>
      <c r="K25" s="66">
        <v>579010.58519999997</v>
      </c>
      <c r="L25" s="67">
        <v>197796.7194</v>
      </c>
      <c r="M25" s="68">
        <v>81495.458299999998</v>
      </c>
      <c r="N25" s="69">
        <v>3057596.9351999997</v>
      </c>
      <c r="O25" s="66">
        <v>458010.78409999999</v>
      </c>
      <c r="P25" s="67">
        <v>2282163.1497999998</v>
      </c>
      <c r="Q25" s="68">
        <v>317423.0013</v>
      </c>
      <c r="R25" s="69">
        <v>1800913.6557</v>
      </c>
      <c r="S25" s="66">
        <v>567163.47420000006</v>
      </c>
      <c r="T25" s="67">
        <v>1069953.0802</v>
      </c>
      <c r="U25" s="70">
        <v>163797.10130000001</v>
      </c>
    </row>
    <row r="26" spans="1:21" s="192" customFormat="1" ht="13.5" hidden="1" customHeight="1" x14ac:dyDescent="0.15">
      <c r="A26" s="42" t="s">
        <v>7</v>
      </c>
      <c r="B26" s="43">
        <v>5832749.1415999997</v>
      </c>
      <c r="C26" s="71">
        <v>1627815.9594000001</v>
      </c>
      <c r="D26" s="72">
        <v>3613085.6493000002</v>
      </c>
      <c r="E26" s="73">
        <v>591847.53289999999</v>
      </c>
      <c r="F26" s="47">
        <v>3881668.1145000001</v>
      </c>
      <c r="G26" s="71">
        <v>1029329.4802999999</v>
      </c>
      <c r="H26" s="72">
        <v>2457472.7642000001</v>
      </c>
      <c r="I26" s="73">
        <v>394865.87</v>
      </c>
      <c r="J26" s="47">
        <v>1020606.2613</v>
      </c>
      <c r="K26" s="71">
        <v>629836.10089999996</v>
      </c>
      <c r="L26" s="72">
        <v>320523.51850000001</v>
      </c>
      <c r="M26" s="73">
        <v>70246.641900000002</v>
      </c>
      <c r="N26" s="47">
        <v>2861061.8531999998</v>
      </c>
      <c r="O26" s="71">
        <v>399493.37939999998</v>
      </c>
      <c r="P26" s="72">
        <v>2136949.2456999999</v>
      </c>
      <c r="Q26" s="73">
        <v>324619.22810000001</v>
      </c>
      <c r="R26" s="47">
        <v>1951081.0271000001</v>
      </c>
      <c r="S26" s="71">
        <v>598486.4791</v>
      </c>
      <c r="T26" s="72">
        <v>1155612.8851000001</v>
      </c>
      <c r="U26" s="74">
        <v>196981.6629</v>
      </c>
    </row>
    <row r="27" spans="1:21" s="192" customFormat="1" ht="13.5" hidden="1" customHeight="1" x14ac:dyDescent="0.15">
      <c r="A27" s="42" t="s">
        <v>8</v>
      </c>
      <c r="B27" s="43">
        <v>7452228.9361999985</v>
      </c>
      <c r="C27" s="71">
        <v>1989353.0858999998</v>
      </c>
      <c r="D27" s="72">
        <v>4833468.9783999994</v>
      </c>
      <c r="E27" s="73">
        <v>629406.87190000003</v>
      </c>
      <c r="F27" s="47">
        <v>5211957.4144000001</v>
      </c>
      <c r="G27" s="71">
        <v>1347048.5817</v>
      </c>
      <c r="H27" s="72">
        <v>3446627.6754999999</v>
      </c>
      <c r="I27" s="73">
        <v>418281.15720000002</v>
      </c>
      <c r="J27" s="47">
        <v>1507359.0164000001</v>
      </c>
      <c r="K27" s="71">
        <v>786792.4767</v>
      </c>
      <c r="L27" s="72">
        <v>590512.63089999999</v>
      </c>
      <c r="M27" s="73">
        <v>130053.9088</v>
      </c>
      <c r="N27" s="47">
        <v>3704598.398</v>
      </c>
      <c r="O27" s="71">
        <v>560256.10499999998</v>
      </c>
      <c r="P27" s="72">
        <v>2856115.0446000001</v>
      </c>
      <c r="Q27" s="73">
        <v>288227.24839999998</v>
      </c>
      <c r="R27" s="47">
        <v>2240271.5217999998</v>
      </c>
      <c r="S27" s="71">
        <v>642304.50419999997</v>
      </c>
      <c r="T27" s="72">
        <v>1386841.3029</v>
      </c>
      <c r="U27" s="74">
        <v>211125.71470000001</v>
      </c>
    </row>
    <row r="28" spans="1:21" s="192" customFormat="1" ht="13.5" hidden="1" customHeight="1" x14ac:dyDescent="0.15">
      <c r="A28" s="42" t="s">
        <v>9</v>
      </c>
      <c r="B28" s="43">
        <v>6877041.2159000011</v>
      </c>
      <c r="C28" s="71">
        <v>1920161.5404000001</v>
      </c>
      <c r="D28" s="72">
        <v>4297245.8543000007</v>
      </c>
      <c r="E28" s="73">
        <v>659633.82120000001</v>
      </c>
      <c r="F28" s="47">
        <v>4821358.6066000005</v>
      </c>
      <c r="G28" s="71">
        <v>1294625.7789</v>
      </c>
      <c r="H28" s="72">
        <v>3108917.3098000004</v>
      </c>
      <c r="I28" s="73">
        <v>417815.51789999998</v>
      </c>
      <c r="J28" s="47">
        <v>1400362.5278999999</v>
      </c>
      <c r="K28" s="71">
        <v>854696.98849999998</v>
      </c>
      <c r="L28" s="72">
        <v>432025.31760000001</v>
      </c>
      <c r="M28" s="73">
        <v>113640.2218</v>
      </c>
      <c r="N28" s="47">
        <v>3420996.0787</v>
      </c>
      <c r="O28" s="71">
        <v>439928.7904</v>
      </c>
      <c r="P28" s="72">
        <v>2676891.9922000002</v>
      </c>
      <c r="Q28" s="73">
        <v>304175.29609999998</v>
      </c>
      <c r="R28" s="47">
        <v>2055682.6093000001</v>
      </c>
      <c r="S28" s="71">
        <v>625535.76150000002</v>
      </c>
      <c r="T28" s="72">
        <v>1188328.5445000001</v>
      </c>
      <c r="U28" s="74">
        <v>241818.3033</v>
      </c>
    </row>
    <row r="29" spans="1:21" s="192" customFormat="1" ht="13.5" hidden="1" customHeight="1" x14ac:dyDescent="0.15">
      <c r="A29" s="42" t="s">
        <v>10</v>
      </c>
      <c r="B29" s="43">
        <v>6643499.0126999998</v>
      </c>
      <c r="C29" s="71">
        <v>1846761.3491000002</v>
      </c>
      <c r="D29" s="72">
        <v>4056627.8558</v>
      </c>
      <c r="E29" s="73">
        <v>740109.80779999995</v>
      </c>
      <c r="F29" s="47">
        <v>4582198.3812000006</v>
      </c>
      <c r="G29" s="71">
        <v>1287025.1614000001</v>
      </c>
      <c r="H29" s="72">
        <v>2780806.1211000001</v>
      </c>
      <c r="I29" s="73">
        <v>514367.09869999997</v>
      </c>
      <c r="J29" s="47">
        <v>1392361.8554</v>
      </c>
      <c r="K29" s="71">
        <v>907323.84849999996</v>
      </c>
      <c r="L29" s="72">
        <v>374625.20490000001</v>
      </c>
      <c r="M29" s="73">
        <v>110412.802</v>
      </c>
      <c r="N29" s="47">
        <v>3189836.5257999999</v>
      </c>
      <c r="O29" s="71">
        <v>379701.31290000002</v>
      </c>
      <c r="P29" s="72">
        <v>2406180.9161999999</v>
      </c>
      <c r="Q29" s="73">
        <v>403954.29670000001</v>
      </c>
      <c r="R29" s="47">
        <v>2061300.6315000001</v>
      </c>
      <c r="S29" s="71">
        <v>559736.18770000001</v>
      </c>
      <c r="T29" s="72">
        <v>1275821.7346999999</v>
      </c>
      <c r="U29" s="74">
        <v>225742.70910000001</v>
      </c>
    </row>
    <row r="30" spans="1:21" s="192" customFormat="1" ht="13.5" hidden="1" customHeight="1" x14ac:dyDescent="0.15">
      <c r="A30" s="42" t="s">
        <v>11</v>
      </c>
      <c r="B30" s="43">
        <v>8044432.2403999995</v>
      </c>
      <c r="C30" s="71">
        <v>2275678.673</v>
      </c>
      <c r="D30" s="72">
        <v>4999605.0401999997</v>
      </c>
      <c r="E30" s="73">
        <v>769148.52720000001</v>
      </c>
      <c r="F30" s="47">
        <v>5612250.2999999998</v>
      </c>
      <c r="G30" s="71">
        <v>1595504.3217</v>
      </c>
      <c r="H30" s="72">
        <v>3503757.1535999998</v>
      </c>
      <c r="I30" s="73">
        <v>512988.8247</v>
      </c>
      <c r="J30" s="47">
        <v>1649448.67</v>
      </c>
      <c r="K30" s="71">
        <v>1096522.3602</v>
      </c>
      <c r="L30" s="72">
        <v>416999.5577</v>
      </c>
      <c r="M30" s="73">
        <v>135926.75210000001</v>
      </c>
      <c r="N30" s="47">
        <v>3962801.6300000004</v>
      </c>
      <c r="O30" s="71">
        <v>498981.96149999998</v>
      </c>
      <c r="P30" s="72">
        <v>3086757.5959000001</v>
      </c>
      <c r="Q30" s="73">
        <v>377062.07260000001</v>
      </c>
      <c r="R30" s="47">
        <v>2432181.9404000002</v>
      </c>
      <c r="S30" s="71">
        <v>680174.35129999998</v>
      </c>
      <c r="T30" s="72">
        <v>1495847.8866000001</v>
      </c>
      <c r="U30" s="74">
        <v>256159.70250000001</v>
      </c>
    </row>
    <row r="31" spans="1:21" s="192" customFormat="1" ht="13.5" hidden="1" customHeight="1" x14ac:dyDescent="0.15">
      <c r="A31" s="42" t="s">
        <v>12</v>
      </c>
      <c r="B31" s="43">
        <v>6887252.7677000007</v>
      </c>
      <c r="C31" s="71">
        <v>2129798.889</v>
      </c>
      <c r="D31" s="72">
        <v>4053363.4528999999</v>
      </c>
      <c r="E31" s="73">
        <v>704090.42580000008</v>
      </c>
      <c r="F31" s="47">
        <v>4683493.0810000002</v>
      </c>
      <c r="G31" s="71">
        <v>1401672.0558</v>
      </c>
      <c r="H31" s="72">
        <v>2804227.6552999998</v>
      </c>
      <c r="I31" s="73">
        <v>477593.36990000005</v>
      </c>
      <c r="J31" s="47">
        <v>1432205.6484000001</v>
      </c>
      <c r="K31" s="71">
        <v>937256.92220000003</v>
      </c>
      <c r="L31" s="72">
        <v>358196.70370000001</v>
      </c>
      <c r="M31" s="73">
        <v>136752.02249999999</v>
      </c>
      <c r="N31" s="47">
        <v>3251287.4325999995</v>
      </c>
      <c r="O31" s="71">
        <v>464415.1336</v>
      </c>
      <c r="P31" s="72">
        <v>2446030.9515999998</v>
      </c>
      <c r="Q31" s="73">
        <v>340841.34740000003</v>
      </c>
      <c r="R31" s="47">
        <v>2203759.6867</v>
      </c>
      <c r="S31" s="71">
        <v>728126.83319999999</v>
      </c>
      <c r="T31" s="72">
        <v>1249135.7975999999</v>
      </c>
      <c r="U31" s="74">
        <v>226497.05590000001</v>
      </c>
    </row>
    <row r="32" spans="1:21" s="192" customFormat="1" ht="13.5" hidden="1" customHeight="1" x14ac:dyDescent="0.15">
      <c r="A32" s="42" t="s">
        <v>13</v>
      </c>
      <c r="B32" s="43">
        <v>6545825.1546999989</v>
      </c>
      <c r="C32" s="71">
        <v>1824822.7810999998</v>
      </c>
      <c r="D32" s="72">
        <v>4017075.8388999999</v>
      </c>
      <c r="E32" s="73">
        <v>703926.53470000008</v>
      </c>
      <c r="F32" s="47">
        <v>4509559.3212000001</v>
      </c>
      <c r="G32" s="71">
        <v>1182182.5776</v>
      </c>
      <c r="H32" s="72">
        <v>2829599.8917999999</v>
      </c>
      <c r="I32" s="73">
        <v>497776.85180000006</v>
      </c>
      <c r="J32" s="47">
        <v>1092110.8514</v>
      </c>
      <c r="K32" s="71">
        <v>718039.51159999997</v>
      </c>
      <c r="L32" s="72">
        <v>268560.19689999998</v>
      </c>
      <c r="M32" s="73">
        <v>105511.14290000001</v>
      </c>
      <c r="N32" s="47">
        <v>3417448.4698000001</v>
      </c>
      <c r="O32" s="71">
        <v>464143.06599999999</v>
      </c>
      <c r="P32" s="72">
        <v>2561039.6949</v>
      </c>
      <c r="Q32" s="73">
        <v>392265.70890000003</v>
      </c>
      <c r="R32" s="47">
        <v>2036265.8334999997</v>
      </c>
      <c r="S32" s="71">
        <v>642640.20349999995</v>
      </c>
      <c r="T32" s="72">
        <v>1187475.9471</v>
      </c>
      <c r="U32" s="74">
        <v>206149.68290000001</v>
      </c>
    </row>
    <row r="33" spans="1:21" s="192" customFormat="1" ht="13.5" hidden="1" customHeight="1" x14ac:dyDescent="0.15">
      <c r="A33" s="42" t="s">
        <v>14</v>
      </c>
      <c r="B33" s="43">
        <v>7197975.2519999994</v>
      </c>
      <c r="C33" s="71">
        <v>1895628.4079</v>
      </c>
      <c r="D33" s="72">
        <v>4513559.4015999995</v>
      </c>
      <c r="E33" s="73">
        <v>788787.4425</v>
      </c>
      <c r="F33" s="47">
        <v>4911833.8508000001</v>
      </c>
      <c r="G33" s="71">
        <v>1224933.0668000001</v>
      </c>
      <c r="H33" s="72">
        <v>3156818.3868</v>
      </c>
      <c r="I33" s="73">
        <v>530082.39720000001</v>
      </c>
      <c r="J33" s="47">
        <v>1344007.1081000001</v>
      </c>
      <c r="K33" s="71">
        <v>805282.86040000001</v>
      </c>
      <c r="L33" s="72">
        <v>392193.21019999997</v>
      </c>
      <c r="M33" s="73">
        <v>146531.03750000001</v>
      </c>
      <c r="N33" s="47">
        <v>3567826.7426999998</v>
      </c>
      <c r="O33" s="71">
        <v>419650.20640000002</v>
      </c>
      <c r="P33" s="72">
        <v>2764625.1765999999</v>
      </c>
      <c r="Q33" s="73">
        <v>383551.35969999997</v>
      </c>
      <c r="R33" s="47">
        <v>2286141.4011999997</v>
      </c>
      <c r="S33" s="71">
        <v>670695.34109999996</v>
      </c>
      <c r="T33" s="72">
        <v>1356741.0148</v>
      </c>
      <c r="U33" s="74">
        <v>258705.0453</v>
      </c>
    </row>
    <row r="34" spans="1:21" s="192" customFormat="1" ht="13.5" hidden="1" customHeight="1" x14ac:dyDescent="0.15">
      <c r="A34" s="42" t="s">
        <v>35</v>
      </c>
      <c r="B34" s="43">
        <v>5683480.4161999989</v>
      </c>
      <c r="C34" s="71">
        <v>1497483.9770999998</v>
      </c>
      <c r="D34" s="72">
        <v>3551971.8325</v>
      </c>
      <c r="E34" s="73">
        <v>634024.60659999994</v>
      </c>
      <c r="F34" s="47">
        <v>3820384.6645</v>
      </c>
      <c r="G34" s="71">
        <v>957663.33899999992</v>
      </c>
      <c r="H34" s="72">
        <v>2457666.7853999999</v>
      </c>
      <c r="I34" s="73">
        <v>405054.54009999998</v>
      </c>
      <c r="J34" s="47">
        <v>890931.19589999993</v>
      </c>
      <c r="K34" s="71">
        <v>569678.29429999995</v>
      </c>
      <c r="L34" s="72">
        <v>275872.44949999999</v>
      </c>
      <c r="M34" s="73">
        <v>45380.452100000002</v>
      </c>
      <c r="N34" s="47">
        <v>2929453.4685999998</v>
      </c>
      <c r="O34" s="71">
        <v>387985.04470000003</v>
      </c>
      <c r="P34" s="72">
        <v>2181794.3358999998</v>
      </c>
      <c r="Q34" s="73">
        <v>359674.08799999999</v>
      </c>
      <c r="R34" s="47">
        <v>1863095.7517000001</v>
      </c>
      <c r="S34" s="71">
        <v>539820.63809999998</v>
      </c>
      <c r="T34" s="72">
        <v>1094305.0471000001</v>
      </c>
      <c r="U34" s="74">
        <v>228970.06649999999</v>
      </c>
    </row>
    <row r="35" spans="1:21" s="192" customFormat="1" ht="13.5" hidden="1" customHeight="1" x14ac:dyDescent="0.15">
      <c r="A35" s="42" t="s">
        <v>15</v>
      </c>
      <c r="B35" s="43">
        <v>6553482.360700001</v>
      </c>
      <c r="C35" s="71">
        <v>1780493.4605</v>
      </c>
      <c r="D35" s="72">
        <v>4043234.0084000002</v>
      </c>
      <c r="E35" s="73">
        <v>729754.89179999998</v>
      </c>
      <c r="F35" s="47">
        <v>4527205.5021000002</v>
      </c>
      <c r="G35" s="71">
        <v>1242653.5552999999</v>
      </c>
      <c r="H35" s="72">
        <v>2749360.7077000001</v>
      </c>
      <c r="I35" s="73">
        <v>535191.23910000001</v>
      </c>
      <c r="J35" s="47">
        <v>1168098.7529</v>
      </c>
      <c r="K35" s="71">
        <v>803768.63249999995</v>
      </c>
      <c r="L35" s="72">
        <v>281611.1471</v>
      </c>
      <c r="M35" s="73">
        <v>82718.973299999998</v>
      </c>
      <c r="N35" s="47">
        <v>3359106.7492</v>
      </c>
      <c r="O35" s="71">
        <v>438884.9228</v>
      </c>
      <c r="P35" s="72">
        <v>2467749.5606</v>
      </c>
      <c r="Q35" s="73">
        <v>452472.26579999999</v>
      </c>
      <c r="R35" s="47">
        <v>2026276.8585999999</v>
      </c>
      <c r="S35" s="71">
        <v>537839.90520000004</v>
      </c>
      <c r="T35" s="72">
        <v>1293873.3007</v>
      </c>
      <c r="U35" s="74">
        <v>194563.65270000001</v>
      </c>
    </row>
    <row r="36" spans="1:21" s="192" customFormat="1" ht="13.5" hidden="1" customHeight="1" x14ac:dyDescent="0.15">
      <c r="A36" s="79" t="s">
        <v>16</v>
      </c>
      <c r="B36" s="80">
        <v>9906802.5952000003</v>
      </c>
      <c r="C36" s="81">
        <v>3019450.4989</v>
      </c>
      <c r="D36" s="82">
        <v>5853605.4350000005</v>
      </c>
      <c r="E36" s="83">
        <v>1033746.6613</v>
      </c>
      <c r="F36" s="84">
        <v>7316490.3887</v>
      </c>
      <c r="G36" s="81">
        <v>2371383.7378000002</v>
      </c>
      <c r="H36" s="82">
        <v>4240009.8294000002</v>
      </c>
      <c r="I36" s="83">
        <v>705096.82149999996</v>
      </c>
      <c r="J36" s="84">
        <v>2203942.2609999999</v>
      </c>
      <c r="K36" s="81">
        <v>1655560.0933000001</v>
      </c>
      <c r="L36" s="82">
        <v>439601.1287</v>
      </c>
      <c r="M36" s="83">
        <v>108781.039</v>
      </c>
      <c r="N36" s="84">
        <v>5112548.1277000001</v>
      </c>
      <c r="O36" s="81">
        <v>715823.64450000005</v>
      </c>
      <c r="P36" s="82">
        <v>3800408.7006999999</v>
      </c>
      <c r="Q36" s="83">
        <v>596315.78249999997</v>
      </c>
      <c r="R36" s="84">
        <v>2590312.2065000003</v>
      </c>
      <c r="S36" s="81">
        <v>648066.7611</v>
      </c>
      <c r="T36" s="82">
        <v>1613595.6055999999</v>
      </c>
      <c r="U36" s="85">
        <v>328649.83980000002</v>
      </c>
    </row>
    <row r="37" spans="1:21" s="192" customFormat="1" ht="13.5" hidden="1" customHeight="1" x14ac:dyDescent="0.15">
      <c r="A37" s="86" t="s">
        <v>24</v>
      </c>
      <c r="B37" s="87">
        <v>5896880.5196000002</v>
      </c>
      <c r="C37" s="88">
        <v>1700392.7739999997</v>
      </c>
      <c r="D37" s="89">
        <v>3622079.4934</v>
      </c>
      <c r="E37" s="90">
        <v>574408.25219999999</v>
      </c>
      <c r="F37" s="91">
        <v>3953078.6025999999</v>
      </c>
      <c r="G37" s="88">
        <v>1154969.0033999998</v>
      </c>
      <c r="H37" s="89">
        <v>2427297.1043000002</v>
      </c>
      <c r="I37" s="90">
        <v>370812.49489999999</v>
      </c>
      <c r="J37" s="91">
        <v>916289.27559999994</v>
      </c>
      <c r="K37" s="88">
        <v>689230.21829999995</v>
      </c>
      <c r="L37" s="89">
        <v>136683.0435</v>
      </c>
      <c r="M37" s="90">
        <v>90376.013800000001</v>
      </c>
      <c r="N37" s="91">
        <v>3036789.327</v>
      </c>
      <c r="O37" s="88">
        <v>465738.78509999998</v>
      </c>
      <c r="P37" s="89">
        <v>2290614.0608000001</v>
      </c>
      <c r="Q37" s="90">
        <v>280436.48109999998</v>
      </c>
      <c r="R37" s="91">
        <v>1943801.9170000001</v>
      </c>
      <c r="S37" s="88">
        <v>545423.77060000005</v>
      </c>
      <c r="T37" s="89">
        <v>1194782.3891</v>
      </c>
      <c r="U37" s="92">
        <v>203595.7573</v>
      </c>
    </row>
    <row r="38" spans="1:21" s="192" customFormat="1" ht="13.5" hidden="1" customHeight="1" x14ac:dyDescent="0.15">
      <c r="A38" s="42" t="s">
        <v>7</v>
      </c>
      <c r="B38" s="43">
        <v>6177249.4874</v>
      </c>
      <c r="C38" s="71">
        <v>1596645.4231999998</v>
      </c>
      <c r="D38" s="72">
        <v>4023758.4309</v>
      </c>
      <c r="E38" s="73">
        <v>556845.63329999999</v>
      </c>
      <c r="F38" s="47">
        <v>4175156.7908000001</v>
      </c>
      <c r="G38" s="71">
        <v>983439.98759999988</v>
      </c>
      <c r="H38" s="72">
        <v>2810244.5194999999</v>
      </c>
      <c r="I38" s="73">
        <v>381472.28369999997</v>
      </c>
      <c r="J38" s="47">
        <v>939878.81709999987</v>
      </c>
      <c r="K38" s="71">
        <v>549348.69739999995</v>
      </c>
      <c r="L38" s="72">
        <v>333483.13709999999</v>
      </c>
      <c r="M38" s="73">
        <v>57046.982600000003</v>
      </c>
      <c r="N38" s="47">
        <v>3235277.9737</v>
      </c>
      <c r="O38" s="71">
        <v>434091.29019999999</v>
      </c>
      <c r="P38" s="72">
        <v>2476761.3824</v>
      </c>
      <c r="Q38" s="73">
        <v>324425.30109999998</v>
      </c>
      <c r="R38" s="47">
        <v>2002092.6966000001</v>
      </c>
      <c r="S38" s="71">
        <v>613205.43559999997</v>
      </c>
      <c r="T38" s="72">
        <v>1213513.9114000001</v>
      </c>
      <c r="U38" s="74">
        <v>175373.34959999999</v>
      </c>
    </row>
    <row r="39" spans="1:21" s="192" customFormat="1" ht="13.5" hidden="1" customHeight="1" x14ac:dyDescent="0.15">
      <c r="A39" s="42" t="s">
        <v>8</v>
      </c>
      <c r="B39" s="43">
        <v>7389666.3090000004</v>
      </c>
      <c r="C39" s="71">
        <v>1823287.2823000001</v>
      </c>
      <c r="D39" s="72">
        <v>4750246.4791999999</v>
      </c>
      <c r="E39" s="73">
        <v>816132.54749999999</v>
      </c>
      <c r="F39" s="47">
        <v>5062950.4918999998</v>
      </c>
      <c r="G39" s="71">
        <v>1230846.8398</v>
      </c>
      <c r="H39" s="72">
        <v>3248103.7324999999</v>
      </c>
      <c r="I39" s="73">
        <v>583999.91960000002</v>
      </c>
      <c r="J39" s="47">
        <v>1337432.9737999998</v>
      </c>
      <c r="K39" s="71">
        <v>758574.43779999996</v>
      </c>
      <c r="L39" s="72">
        <v>445513.5294</v>
      </c>
      <c r="M39" s="73">
        <v>133345.00659999999</v>
      </c>
      <c r="N39" s="47">
        <v>3725517.5181000005</v>
      </c>
      <c r="O39" s="71">
        <v>472272.402</v>
      </c>
      <c r="P39" s="72">
        <v>2802590.2031</v>
      </c>
      <c r="Q39" s="73">
        <v>450654.913</v>
      </c>
      <c r="R39" s="47">
        <v>2326715.8171000001</v>
      </c>
      <c r="S39" s="71">
        <v>592440.4425</v>
      </c>
      <c r="T39" s="72">
        <v>1502142.7467</v>
      </c>
      <c r="U39" s="74">
        <v>232132.62789999999</v>
      </c>
    </row>
    <row r="40" spans="1:21" s="192" customFormat="1" ht="13.5" hidden="1" customHeight="1" x14ac:dyDescent="0.15">
      <c r="A40" s="42" t="s">
        <v>9</v>
      </c>
      <c r="B40" s="43">
        <v>6841627.8773999996</v>
      </c>
      <c r="C40" s="71">
        <v>1704880.4849999999</v>
      </c>
      <c r="D40" s="72">
        <v>4323529.6895000003</v>
      </c>
      <c r="E40" s="73">
        <v>813217.70290000003</v>
      </c>
      <c r="F40" s="47">
        <v>4663126.0849000001</v>
      </c>
      <c r="G40" s="71">
        <v>1137918.5983</v>
      </c>
      <c r="H40" s="72">
        <v>2950996.6943999999</v>
      </c>
      <c r="I40" s="73">
        <v>574210.79220000003</v>
      </c>
      <c r="J40" s="47">
        <v>1267614.6928000001</v>
      </c>
      <c r="K40" s="71">
        <v>732456.92290000001</v>
      </c>
      <c r="L40" s="72">
        <v>385951.00199999998</v>
      </c>
      <c r="M40" s="73">
        <v>149206.76790000001</v>
      </c>
      <c r="N40" s="47">
        <v>3395511.3921000003</v>
      </c>
      <c r="O40" s="71">
        <v>405461.67540000001</v>
      </c>
      <c r="P40" s="72">
        <v>2565045.6924000001</v>
      </c>
      <c r="Q40" s="73">
        <v>425004.02429999999</v>
      </c>
      <c r="R40" s="47">
        <v>2178501.7925</v>
      </c>
      <c r="S40" s="71">
        <v>566961.88670000003</v>
      </c>
      <c r="T40" s="72">
        <v>1372532.9950999999</v>
      </c>
      <c r="U40" s="74">
        <v>239006.91070000001</v>
      </c>
    </row>
    <row r="41" spans="1:21" s="192" customFormat="1" ht="13.5" hidden="1" customHeight="1" x14ac:dyDescent="0.15">
      <c r="A41" s="42" t="s">
        <v>10</v>
      </c>
      <c r="B41" s="43">
        <v>6764390.0611999994</v>
      </c>
      <c r="C41" s="71">
        <v>1788567.1582999998</v>
      </c>
      <c r="D41" s="72">
        <v>4306989.6972000003</v>
      </c>
      <c r="E41" s="73">
        <v>668833.20570000005</v>
      </c>
      <c r="F41" s="47">
        <v>4559188.1403999999</v>
      </c>
      <c r="G41" s="71">
        <v>1237769.5644999999</v>
      </c>
      <c r="H41" s="72">
        <v>2891214.3964999998</v>
      </c>
      <c r="I41" s="73">
        <v>430204.17940000002</v>
      </c>
      <c r="J41" s="47">
        <v>1336641.3185999999</v>
      </c>
      <c r="K41" s="71">
        <v>815224.00809999998</v>
      </c>
      <c r="L41" s="72">
        <v>418943.6557</v>
      </c>
      <c r="M41" s="73">
        <v>102473.6548</v>
      </c>
      <c r="N41" s="47">
        <v>3222546.8218</v>
      </c>
      <c r="O41" s="71">
        <v>422545.5564</v>
      </c>
      <c r="P41" s="72">
        <v>2472270.7407999998</v>
      </c>
      <c r="Q41" s="73">
        <v>327730.5246</v>
      </c>
      <c r="R41" s="47">
        <v>2205201.9208</v>
      </c>
      <c r="S41" s="71">
        <v>550797.59380000003</v>
      </c>
      <c r="T41" s="72">
        <v>1415775.3007</v>
      </c>
      <c r="U41" s="74">
        <v>238629.0263</v>
      </c>
    </row>
    <row r="42" spans="1:21" s="192" customFormat="1" ht="13.5" hidden="1" customHeight="1" x14ac:dyDescent="0.15">
      <c r="A42" s="42" t="s">
        <v>11</v>
      </c>
      <c r="B42" s="43">
        <v>8223528.7703</v>
      </c>
      <c r="C42" s="71">
        <v>2219497.7509999997</v>
      </c>
      <c r="D42" s="72">
        <v>5039951.3642999995</v>
      </c>
      <c r="E42" s="73">
        <v>964079.65499999991</v>
      </c>
      <c r="F42" s="47">
        <v>5724191.957799999</v>
      </c>
      <c r="G42" s="71">
        <v>1568291.2108999998</v>
      </c>
      <c r="H42" s="72">
        <v>3476597.2876999998</v>
      </c>
      <c r="I42" s="73">
        <v>679303.45919999992</v>
      </c>
      <c r="J42" s="47">
        <v>1604762.7552</v>
      </c>
      <c r="K42" s="71">
        <v>997063.36659999995</v>
      </c>
      <c r="L42" s="72">
        <v>400493.42879999999</v>
      </c>
      <c r="M42" s="73">
        <v>207205.95980000001</v>
      </c>
      <c r="N42" s="47">
        <v>4119429.2026</v>
      </c>
      <c r="O42" s="71">
        <v>571227.8443</v>
      </c>
      <c r="P42" s="72">
        <v>3076103.8588999999</v>
      </c>
      <c r="Q42" s="73">
        <v>472097.49939999997</v>
      </c>
      <c r="R42" s="47">
        <v>2499336.8125</v>
      </c>
      <c r="S42" s="71">
        <v>651206.54009999998</v>
      </c>
      <c r="T42" s="72">
        <v>1563354.0766</v>
      </c>
      <c r="U42" s="74">
        <v>284776.19579999999</v>
      </c>
    </row>
    <row r="43" spans="1:21" s="192" customFormat="1" ht="13.5" hidden="1" customHeight="1" x14ac:dyDescent="0.15">
      <c r="A43" s="42" t="s">
        <v>12</v>
      </c>
      <c r="B43" s="43">
        <v>6733808.9306999994</v>
      </c>
      <c r="C43" s="71">
        <v>1912815.9605</v>
      </c>
      <c r="D43" s="72">
        <v>4014734.2754000002</v>
      </c>
      <c r="E43" s="73">
        <v>806258.69479999994</v>
      </c>
      <c r="F43" s="47">
        <v>4465607.4511000002</v>
      </c>
      <c r="G43" s="71">
        <v>1253566.3446</v>
      </c>
      <c r="H43" s="72">
        <v>2678518.3733000001</v>
      </c>
      <c r="I43" s="73">
        <v>533522.73320000002</v>
      </c>
      <c r="J43" s="47">
        <v>1346529.7285</v>
      </c>
      <c r="K43" s="71">
        <v>850128.87890000001</v>
      </c>
      <c r="L43" s="72">
        <v>367193</v>
      </c>
      <c r="M43" s="73">
        <v>129207.8496</v>
      </c>
      <c r="N43" s="47">
        <v>3119077.7226</v>
      </c>
      <c r="O43" s="71">
        <v>403437.4657</v>
      </c>
      <c r="P43" s="72">
        <v>2311325.3733000001</v>
      </c>
      <c r="Q43" s="73">
        <v>404314.8836</v>
      </c>
      <c r="R43" s="47">
        <v>2268201.4796000002</v>
      </c>
      <c r="S43" s="71">
        <v>659249.61589999998</v>
      </c>
      <c r="T43" s="72">
        <v>1336215.9021000001</v>
      </c>
      <c r="U43" s="74">
        <v>272735.96159999998</v>
      </c>
    </row>
    <row r="44" spans="1:21" s="192" customFormat="1" ht="13.5" hidden="1" customHeight="1" x14ac:dyDescent="0.15">
      <c r="A44" s="42" t="s">
        <v>13</v>
      </c>
      <c r="B44" s="43">
        <v>6428948.2259</v>
      </c>
      <c r="C44" s="71">
        <v>1652981.7464000001</v>
      </c>
      <c r="D44" s="72">
        <v>4046783.9559999998</v>
      </c>
      <c r="E44" s="73">
        <v>729182.52350000001</v>
      </c>
      <c r="F44" s="47">
        <v>4225375.8407000005</v>
      </c>
      <c r="G44" s="71">
        <v>1065253.5478000001</v>
      </c>
      <c r="H44" s="72">
        <v>2663718.8983999998</v>
      </c>
      <c r="I44" s="73">
        <v>496403.39449999999</v>
      </c>
      <c r="J44" s="47">
        <v>1063663.1880000001</v>
      </c>
      <c r="K44" s="71">
        <v>615187.34279999998</v>
      </c>
      <c r="L44" s="72">
        <v>333357.68729999999</v>
      </c>
      <c r="M44" s="73">
        <v>115118.15790000001</v>
      </c>
      <c r="N44" s="47">
        <v>3161712.6527</v>
      </c>
      <c r="O44" s="71">
        <v>450066.20500000002</v>
      </c>
      <c r="P44" s="72">
        <v>2330361.2111</v>
      </c>
      <c r="Q44" s="73">
        <v>381285.2366</v>
      </c>
      <c r="R44" s="47">
        <v>2203572.3851999999</v>
      </c>
      <c r="S44" s="71">
        <v>587728.1986</v>
      </c>
      <c r="T44" s="72">
        <v>1383065.0575999999</v>
      </c>
      <c r="U44" s="74">
        <v>232779.12899999999</v>
      </c>
    </row>
    <row r="45" spans="1:21" s="192" customFormat="1" ht="13.5" hidden="1" customHeight="1" x14ac:dyDescent="0.15">
      <c r="A45" s="42" t="s">
        <v>14</v>
      </c>
      <c r="B45" s="43">
        <v>7210004.9199999999</v>
      </c>
      <c r="C45" s="71">
        <v>1933848.6863000002</v>
      </c>
      <c r="D45" s="72">
        <v>4494160.4638</v>
      </c>
      <c r="E45" s="73">
        <v>781995.76989999996</v>
      </c>
      <c r="F45" s="47">
        <v>4948654.7247000001</v>
      </c>
      <c r="G45" s="71">
        <v>1282809.8497000001</v>
      </c>
      <c r="H45" s="72">
        <v>3139763.3879999998</v>
      </c>
      <c r="I45" s="73">
        <v>526081.48699999996</v>
      </c>
      <c r="J45" s="47">
        <v>1167468.2564999999</v>
      </c>
      <c r="K45" s="71">
        <v>760271.21310000005</v>
      </c>
      <c r="L45" s="72">
        <v>312754.55869999999</v>
      </c>
      <c r="M45" s="73">
        <v>94442.484700000001</v>
      </c>
      <c r="N45" s="47">
        <v>3781186.4681999995</v>
      </c>
      <c r="O45" s="71">
        <v>522538.63660000003</v>
      </c>
      <c r="P45" s="72">
        <v>2827008.8292999999</v>
      </c>
      <c r="Q45" s="73">
        <v>431639.00229999999</v>
      </c>
      <c r="R45" s="47">
        <v>2261350.1952999998</v>
      </c>
      <c r="S45" s="71">
        <v>651038.83660000004</v>
      </c>
      <c r="T45" s="72">
        <v>1354397.0758</v>
      </c>
      <c r="U45" s="74">
        <v>255914.28289999999</v>
      </c>
    </row>
    <row r="46" spans="1:21" s="192" customFormat="1" ht="13.5" hidden="1" customHeight="1" x14ac:dyDescent="0.15">
      <c r="A46" s="42" t="s">
        <v>25</v>
      </c>
      <c r="B46" s="43">
        <v>5981505.0000999998</v>
      </c>
      <c r="C46" s="71">
        <v>1679404.301</v>
      </c>
      <c r="D46" s="72">
        <v>3537781.2971999999</v>
      </c>
      <c r="E46" s="73">
        <v>764319.40190000006</v>
      </c>
      <c r="F46" s="47">
        <v>4033852.1081999997</v>
      </c>
      <c r="G46" s="71">
        <v>1150643.9404</v>
      </c>
      <c r="H46" s="72">
        <v>2359347.1721999999</v>
      </c>
      <c r="I46" s="73">
        <v>523860.99560000002</v>
      </c>
      <c r="J46" s="47">
        <v>1091803.2074</v>
      </c>
      <c r="K46" s="71">
        <v>737716.29130000004</v>
      </c>
      <c r="L46" s="72">
        <v>261377.1096</v>
      </c>
      <c r="M46" s="73">
        <v>92709.806500000006</v>
      </c>
      <c r="N46" s="47">
        <v>2942048.9007999999</v>
      </c>
      <c r="O46" s="71">
        <v>412927.64909999998</v>
      </c>
      <c r="P46" s="72">
        <v>2097970.0625999998</v>
      </c>
      <c r="Q46" s="73">
        <v>431151.18910000002</v>
      </c>
      <c r="R46" s="47">
        <v>1947652.8918999999</v>
      </c>
      <c r="S46" s="71">
        <v>528760.36060000001</v>
      </c>
      <c r="T46" s="72">
        <v>1178434.125</v>
      </c>
      <c r="U46" s="74">
        <v>240458.4063</v>
      </c>
    </row>
    <row r="47" spans="1:21" s="192" customFormat="1" ht="13.5" hidden="1" customHeight="1" x14ac:dyDescent="0.15">
      <c r="A47" s="42" t="s">
        <v>15</v>
      </c>
      <c r="B47" s="43">
        <v>6387928.0993999997</v>
      </c>
      <c r="C47" s="71">
        <v>1683843.8553999998</v>
      </c>
      <c r="D47" s="72">
        <v>4037463.1679999996</v>
      </c>
      <c r="E47" s="73">
        <v>666621.076</v>
      </c>
      <c r="F47" s="47">
        <v>4291557.8889999995</v>
      </c>
      <c r="G47" s="71">
        <v>1119953.3870999999</v>
      </c>
      <c r="H47" s="72">
        <v>2710263.8462999999</v>
      </c>
      <c r="I47" s="73">
        <v>461340.6556</v>
      </c>
      <c r="J47" s="47">
        <v>1091765.8861</v>
      </c>
      <c r="K47" s="71">
        <v>696312.57380000001</v>
      </c>
      <c r="L47" s="72">
        <v>331518.53340000001</v>
      </c>
      <c r="M47" s="73">
        <v>63934.778899999998</v>
      </c>
      <c r="N47" s="47">
        <v>3199792.0028999997</v>
      </c>
      <c r="O47" s="71">
        <v>423640.81329999998</v>
      </c>
      <c r="P47" s="72">
        <v>2378745.3128999998</v>
      </c>
      <c r="Q47" s="73">
        <v>397405.87670000002</v>
      </c>
      <c r="R47" s="47">
        <v>2096370.2104</v>
      </c>
      <c r="S47" s="71">
        <v>563890.46829999995</v>
      </c>
      <c r="T47" s="72">
        <v>1327199.3217</v>
      </c>
      <c r="U47" s="74">
        <v>205280.4204</v>
      </c>
    </row>
    <row r="48" spans="1:21" s="192" customFormat="1" ht="13.5" hidden="1" customHeight="1" x14ac:dyDescent="0.15">
      <c r="A48" s="79" t="s">
        <v>16</v>
      </c>
      <c r="B48" s="80">
        <v>12902371.434700001</v>
      </c>
      <c r="C48" s="81">
        <v>3018584.0535999998</v>
      </c>
      <c r="D48" s="82">
        <v>8710354.9265999999</v>
      </c>
      <c r="E48" s="83">
        <v>1173432.4545</v>
      </c>
      <c r="F48" s="84">
        <v>10129534.9132</v>
      </c>
      <c r="G48" s="81">
        <v>2416694.4117999999</v>
      </c>
      <c r="H48" s="82">
        <v>6855471.6804999998</v>
      </c>
      <c r="I48" s="83">
        <v>857368.82090000005</v>
      </c>
      <c r="J48" s="84">
        <v>2430305.6645999998</v>
      </c>
      <c r="K48" s="81">
        <v>1662094.4080999999</v>
      </c>
      <c r="L48" s="82">
        <v>649147.67290000001</v>
      </c>
      <c r="M48" s="83">
        <v>119063.5836</v>
      </c>
      <c r="N48" s="84">
        <v>7699229.2486000005</v>
      </c>
      <c r="O48" s="81">
        <v>754600.0037</v>
      </c>
      <c r="P48" s="82">
        <v>6206324.0076000001</v>
      </c>
      <c r="Q48" s="83">
        <v>738305.23730000004</v>
      </c>
      <c r="R48" s="84">
        <v>2772836.5214999998</v>
      </c>
      <c r="S48" s="81">
        <v>601889.64179999998</v>
      </c>
      <c r="T48" s="82">
        <v>1854883.2461000001</v>
      </c>
      <c r="U48" s="85">
        <v>316063.6336</v>
      </c>
    </row>
    <row r="49" spans="1:21" s="192" customFormat="1" ht="13.5" customHeight="1" thickTop="1" x14ac:dyDescent="0.15">
      <c r="A49" s="86" t="s">
        <v>17</v>
      </c>
      <c r="B49" s="87">
        <v>5906533.7814000007</v>
      </c>
      <c r="C49" s="88">
        <v>1868941.6033999999</v>
      </c>
      <c r="D49" s="89">
        <v>3485849.6209000004</v>
      </c>
      <c r="E49" s="90">
        <v>551742.55709999998</v>
      </c>
      <c r="F49" s="91">
        <v>3724464.0537999999</v>
      </c>
      <c r="G49" s="88">
        <v>1180191.9623</v>
      </c>
      <c r="H49" s="89">
        <v>2186474.9665000001</v>
      </c>
      <c r="I49" s="90">
        <v>357797.125</v>
      </c>
      <c r="J49" s="91">
        <v>974258.94380000001</v>
      </c>
      <c r="K49" s="88">
        <v>697547.09329999995</v>
      </c>
      <c r="L49" s="89">
        <v>207993.12890000001</v>
      </c>
      <c r="M49" s="90">
        <v>68718.721600000004</v>
      </c>
      <c r="N49" s="91">
        <v>2750205.1100000003</v>
      </c>
      <c r="O49" s="88">
        <v>482644.86900000001</v>
      </c>
      <c r="P49" s="89">
        <v>1978481.8376</v>
      </c>
      <c r="Q49" s="90">
        <v>289078.40340000001</v>
      </c>
      <c r="R49" s="91">
        <v>2182069.7275999999</v>
      </c>
      <c r="S49" s="88">
        <v>688749.64110000001</v>
      </c>
      <c r="T49" s="89">
        <v>1299374.6544000001</v>
      </c>
      <c r="U49" s="92">
        <v>193945.43210000001</v>
      </c>
    </row>
    <row r="50" spans="1:21" s="192" customFormat="1" ht="13.5" customHeight="1" x14ac:dyDescent="0.15">
      <c r="A50" s="42" t="s">
        <v>52</v>
      </c>
      <c r="B50" s="43">
        <v>5634294.0374999996</v>
      </c>
      <c r="C50" s="71">
        <v>1678038.0844999999</v>
      </c>
      <c r="D50" s="72">
        <v>3459996.1947999997</v>
      </c>
      <c r="E50" s="73">
        <v>496259.75819999998</v>
      </c>
      <c r="F50" s="47">
        <v>3466112.8276</v>
      </c>
      <c r="G50" s="71">
        <v>997227.28159999999</v>
      </c>
      <c r="H50" s="72">
        <v>2140437.8391</v>
      </c>
      <c r="I50" s="73">
        <v>328447.70689999999</v>
      </c>
      <c r="J50" s="47">
        <v>978663.7766000001</v>
      </c>
      <c r="K50" s="71">
        <v>611521.88089999999</v>
      </c>
      <c r="L50" s="72">
        <v>300551.38250000001</v>
      </c>
      <c r="M50" s="73">
        <v>66590.513200000001</v>
      </c>
      <c r="N50" s="47">
        <v>2487449.051</v>
      </c>
      <c r="O50" s="71">
        <v>385705.4007</v>
      </c>
      <c r="P50" s="72">
        <v>1839886.4565999999</v>
      </c>
      <c r="Q50" s="73">
        <v>261857.1937</v>
      </c>
      <c r="R50" s="47">
        <v>2168181.2099000001</v>
      </c>
      <c r="S50" s="71">
        <v>680810.80290000001</v>
      </c>
      <c r="T50" s="72">
        <v>1319558.3557</v>
      </c>
      <c r="U50" s="74">
        <v>167812.05129999999</v>
      </c>
    </row>
    <row r="51" spans="1:21" s="192" customFormat="1" ht="13.5" customHeight="1" x14ac:dyDescent="0.15">
      <c r="A51" s="42" t="s">
        <v>8</v>
      </c>
      <c r="B51" s="43">
        <v>7145761.6145000001</v>
      </c>
      <c r="C51" s="71">
        <v>1971951.4679999999</v>
      </c>
      <c r="D51" s="72">
        <v>4539489.6140000001</v>
      </c>
      <c r="E51" s="73">
        <v>634320.53249999997</v>
      </c>
      <c r="F51" s="47">
        <v>4744936.8873999994</v>
      </c>
      <c r="G51" s="71">
        <v>1290043.0566</v>
      </c>
      <c r="H51" s="72">
        <v>3043041.7319999998</v>
      </c>
      <c r="I51" s="73">
        <v>411852.09879999998</v>
      </c>
      <c r="J51" s="47">
        <v>1565371.6004000001</v>
      </c>
      <c r="K51" s="71">
        <v>855873.43180000002</v>
      </c>
      <c r="L51" s="72">
        <v>604074.09030000004</v>
      </c>
      <c r="M51" s="73">
        <v>105424.07829999999</v>
      </c>
      <c r="N51" s="47">
        <v>3179565.287</v>
      </c>
      <c r="O51" s="71">
        <v>434169.62479999999</v>
      </c>
      <c r="P51" s="72">
        <v>2438967.6417</v>
      </c>
      <c r="Q51" s="73">
        <v>306428.02049999998</v>
      </c>
      <c r="R51" s="47">
        <v>2400824.7270999998</v>
      </c>
      <c r="S51" s="71">
        <v>681908.41139999998</v>
      </c>
      <c r="T51" s="72">
        <v>1496447.882</v>
      </c>
      <c r="U51" s="74">
        <v>222468.43369999999</v>
      </c>
    </row>
    <row r="52" spans="1:21" s="192" customFormat="1" ht="13.5" customHeight="1" x14ac:dyDescent="0.15">
      <c r="A52" s="42" t="s">
        <v>9</v>
      </c>
      <c r="B52" s="43">
        <v>7414979.6908000009</v>
      </c>
      <c r="C52" s="71">
        <v>2265155.8693000004</v>
      </c>
      <c r="D52" s="72">
        <v>4398130.1956000002</v>
      </c>
      <c r="E52" s="73">
        <v>751693.62589999998</v>
      </c>
      <c r="F52" s="47">
        <v>4807180.2247000011</v>
      </c>
      <c r="G52" s="71">
        <v>1490648.2787000001</v>
      </c>
      <c r="H52" s="72">
        <v>2800022.4994000001</v>
      </c>
      <c r="I52" s="73">
        <v>516509.44660000002</v>
      </c>
      <c r="J52" s="47">
        <v>1578598.0293000001</v>
      </c>
      <c r="K52" s="71">
        <v>940097.90780000004</v>
      </c>
      <c r="L52" s="72">
        <v>470428.9057</v>
      </c>
      <c r="M52" s="73">
        <v>168071.21580000001</v>
      </c>
      <c r="N52" s="47">
        <v>3228582.1954000001</v>
      </c>
      <c r="O52" s="71">
        <v>550550.37089999998</v>
      </c>
      <c r="P52" s="72">
        <v>2329593.5937000001</v>
      </c>
      <c r="Q52" s="73">
        <v>348438.23080000002</v>
      </c>
      <c r="R52" s="47">
        <v>2607799.4660999998</v>
      </c>
      <c r="S52" s="71">
        <v>774507.5906</v>
      </c>
      <c r="T52" s="72">
        <v>1598107.6961999999</v>
      </c>
      <c r="U52" s="74">
        <v>235184.17929999999</v>
      </c>
    </row>
    <row r="53" spans="1:21" s="192" customFormat="1" ht="13.5" customHeight="1" x14ac:dyDescent="0.15">
      <c r="A53" s="42" t="s">
        <v>10</v>
      </c>
      <c r="B53" s="43">
        <v>6325397.1063000001</v>
      </c>
      <c r="C53" s="71">
        <v>1921765.9256000002</v>
      </c>
      <c r="D53" s="72">
        <v>3691309.4236999997</v>
      </c>
      <c r="E53" s="73">
        <v>712321.75699999998</v>
      </c>
      <c r="F53" s="47">
        <v>4086244.2697999999</v>
      </c>
      <c r="G53" s="71">
        <v>1289150.3333000001</v>
      </c>
      <c r="H53" s="72">
        <v>2342061.7577999998</v>
      </c>
      <c r="I53" s="73">
        <v>455032.17869999999</v>
      </c>
      <c r="J53" s="47">
        <v>1386740.6718000001</v>
      </c>
      <c r="K53" s="71">
        <v>877054.6041</v>
      </c>
      <c r="L53" s="72">
        <v>401824.66859999998</v>
      </c>
      <c r="M53" s="73">
        <v>107861.3991</v>
      </c>
      <c r="N53" s="47">
        <v>2699503.5980000002</v>
      </c>
      <c r="O53" s="71">
        <v>412095.7292</v>
      </c>
      <c r="P53" s="72">
        <v>1940237.0892</v>
      </c>
      <c r="Q53" s="73">
        <v>347170.77960000001</v>
      </c>
      <c r="R53" s="47">
        <v>2239152.8365000002</v>
      </c>
      <c r="S53" s="71">
        <v>632615.59230000002</v>
      </c>
      <c r="T53" s="72">
        <v>1349247.6658999999</v>
      </c>
      <c r="U53" s="74">
        <v>257289.57829999999</v>
      </c>
    </row>
    <row r="54" spans="1:21" s="192" customFormat="1" ht="13.5" customHeight="1" x14ac:dyDescent="0.15">
      <c r="A54" s="42" t="s">
        <v>11</v>
      </c>
      <c r="B54" s="43">
        <v>7851536.2601999994</v>
      </c>
      <c r="C54" s="71">
        <v>2271136.5792</v>
      </c>
      <c r="D54" s="72">
        <v>4863354.4616</v>
      </c>
      <c r="E54" s="73">
        <v>717045.21940000006</v>
      </c>
      <c r="F54" s="47">
        <v>5340509.6708000004</v>
      </c>
      <c r="G54" s="71">
        <v>1557670.8031000001</v>
      </c>
      <c r="H54" s="72">
        <v>3293234.2874000003</v>
      </c>
      <c r="I54" s="73">
        <v>489604.58030000003</v>
      </c>
      <c r="J54" s="47">
        <v>1753275.7648000002</v>
      </c>
      <c r="K54" s="71">
        <v>1128903.8814000001</v>
      </c>
      <c r="L54" s="72">
        <v>490482.65730000002</v>
      </c>
      <c r="M54" s="73">
        <v>133889.2261</v>
      </c>
      <c r="N54" s="47">
        <v>3587233.906</v>
      </c>
      <c r="O54" s="71">
        <v>428766.92170000001</v>
      </c>
      <c r="P54" s="72">
        <v>2802751.6301000002</v>
      </c>
      <c r="Q54" s="73">
        <v>355715.3542</v>
      </c>
      <c r="R54" s="47">
        <v>2511026.5893999999</v>
      </c>
      <c r="S54" s="71">
        <v>713465.77610000002</v>
      </c>
      <c r="T54" s="72">
        <v>1570120.1742</v>
      </c>
      <c r="U54" s="74">
        <v>227440.6391</v>
      </c>
    </row>
    <row r="55" spans="1:21" s="192" customFormat="1" ht="13.5" customHeight="1" x14ac:dyDescent="0.15">
      <c r="A55" s="42" t="s">
        <v>12</v>
      </c>
      <c r="B55" s="43">
        <v>6654853.9606999997</v>
      </c>
      <c r="C55" s="71">
        <v>2067203.67</v>
      </c>
      <c r="D55" s="72">
        <v>3912971.1009</v>
      </c>
      <c r="E55" s="73">
        <v>674679.18980000005</v>
      </c>
      <c r="F55" s="47">
        <v>4214952.2942000004</v>
      </c>
      <c r="G55" s="71">
        <v>1300874.9405</v>
      </c>
      <c r="H55" s="72">
        <v>2489818.0987</v>
      </c>
      <c r="I55" s="73">
        <v>424259.255</v>
      </c>
      <c r="J55" s="47">
        <v>1384115.0149000001</v>
      </c>
      <c r="K55" s="71">
        <v>892452.44290000002</v>
      </c>
      <c r="L55" s="72">
        <v>363307.83199999999</v>
      </c>
      <c r="M55" s="73">
        <v>128354.74</v>
      </c>
      <c r="N55" s="47">
        <v>2830837.2793000001</v>
      </c>
      <c r="O55" s="71">
        <v>408422.4976</v>
      </c>
      <c r="P55" s="72">
        <v>2126510.2667</v>
      </c>
      <c r="Q55" s="73">
        <v>295904.51500000001</v>
      </c>
      <c r="R55" s="47">
        <v>2439901.6664999998</v>
      </c>
      <c r="S55" s="71">
        <v>766328.72950000002</v>
      </c>
      <c r="T55" s="72">
        <v>1423153.0022</v>
      </c>
      <c r="U55" s="74">
        <v>250419.93479999999</v>
      </c>
    </row>
    <row r="56" spans="1:21" s="192" customFormat="1" ht="13.5" customHeight="1" x14ac:dyDescent="0.15">
      <c r="A56" s="42" t="s">
        <v>13</v>
      </c>
      <c r="B56" s="43">
        <v>6382646.6416000007</v>
      </c>
      <c r="C56" s="71">
        <v>1876318.2509999997</v>
      </c>
      <c r="D56" s="72">
        <v>3889985.2542000003</v>
      </c>
      <c r="E56" s="73">
        <v>616343.13639999996</v>
      </c>
      <c r="F56" s="47">
        <v>4049179.7491000001</v>
      </c>
      <c r="G56" s="71">
        <v>1152051.4057999998</v>
      </c>
      <c r="H56" s="72">
        <v>2501337.4713000003</v>
      </c>
      <c r="I56" s="73">
        <v>395790.87199999997</v>
      </c>
      <c r="J56" s="47">
        <v>1163197.2840999998</v>
      </c>
      <c r="K56" s="71">
        <v>759309.82369999995</v>
      </c>
      <c r="L56" s="72">
        <v>289812.61170000001</v>
      </c>
      <c r="M56" s="73">
        <v>114074.8487</v>
      </c>
      <c r="N56" s="47">
        <v>2885982.4650000003</v>
      </c>
      <c r="O56" s="71">
        <v>392741.5821</v>
      </c>
      <c r="P56" s="72">
        <v>2211524.8596000001</v>
      </c>
      <c r="Q56" s="73">
        <v>281716.0233</v>
      </c>
      <c r="R56" s="47">
        <v>2333466.8925000001</v>
      </c>
      <c r="S56" s="71">
        <v>724266.84519999998</v>
      </c>
      <c r="T56" s="72">
        <v>1388647.7829</v>
      </c>
      <c r="U56" s="74">
        <v>220552.26439999999</v>
      </c>
    </row>
    <row r="57" spans="1:21" s="192" customFormat="1" ht="13.5" customHeight="1" x14ac:dyDescent="0.15">
      <c r="A57" s="42" t="s">
        <v>14</v>
      </c>
      <c r="B57" s="43">
        <v>7041934.0931000002</v>
      </c>
      <c r="C57" s="71">
        <v>1924005.0547</v>
      </c>
      <c r="D57" s="72">
        <v>4530837.2432000004</v>
      </c>
      <c r="E57" s="73">
        <v>587091.79520000005</v>
      </c>
      <c r="F57" s="47">
        <v>4677459.5034999996</v>
      </c>
      <c r="G57" s="71">
        <v>1227214.0893999999</v>
      </c>
      <c r="H57" s="72">
        <v>3065245.7068000003</v>
      </c>
      <c r="I57" s="73">
        <v>384999.70730000001</v>
      </c>
      <c r="J57" s="47">
        <v>1124518.8251</v>
      </c>
      <c r="K57" s="71">
        <v>705150.51500000001</v>
      </c>
      <c r="L57" s="72">
        <v>342001.3382</v>
      </c>
      <c r="M57" s="73">
        <v>77366.971900000004</v>
      </c>
      <c r="N57" s="47">
        <v>3552940.6784000001</v>
      </c>
      <c r="O57" s="71">
        <v>522063.57439999998</v>
      </c>
      <c r="P57" s="72">
        <v>2723244.3686000002</v>
      </c>
      <c r="Q57" s="73">
        <v>307632.73540000001</v>
      </c>
      <c r="R57" s="47">
        <v>2364474.5896000001</v>
      </c>
      <c r="S57" s="71">
        <v>696790.96530000004</v>
      </c>
      <c r="T57" s="72">
        <v>1465591.5364000001</v>
      </c>
      <c r="U57" s="74">
        <v>202092.08790000001</v>
      </c>
    </row>
    <row r="58" spans="1:21" s="192" customFormat="1" ht="13.5" customHeight="1" x14ac:dyDescent="0.15">
      <c r="A58" s="42" t="s">
        <v>26</v>
      </c>
      <c r="B58" s="43">
        <v>5280182.5603000009</v>
      </c>
      <c r="C58" s="71">
        <v>1576249.1529000001</v>
      </c>
      <c r="D58" s="72">
        <v>3209127.1789000002</v>
      </c>
      <c r="E58" s="73">
        <v>494806.22849999997</v>
      </c>
      <c r="F58" s="47">
        <v>3362707.0533999996</v>
      </c>
      <c r="G58" s="71">
        <v>1011518.7285</v>
      </c>
      <c r="H58" s="72">
        <v>2059697.9295000001</v>
      </c>
      <c r="I58" s="73">
        <v>291490.39539999998</v>
      </c>
      <c r="J58" s="47">
        <v>923414.47969999991</v>
      </c>
      <c r="K58" s="71">
        <v>635499.31790000002</v>
      </c>
      <c r="L58" s="72">
        <v>242235.77929999999</v>
      </c>
      <c r="M58" s="73">
        <v>45679.3825</v>
      </c>
      <c r="N58" s="47">
        <v>2439292.5737000001</v>
      </c>
      <c r="O58" s="71">
        <v>376019.4106</v>
      </c>
      <c r="P58" s="72">
        <v>1817462.1502</v>
      </c>
      <c r="Q58" s="73">
        <v>245811.0129</v>
      </c>
      <c r="R58" s="47">
        <v>1917475.5068999999</v>
      </c>
      <c r="S58" s="71">
        <v>564730.42440000002</v>
      </c>
      <c r="T58" s="72">
        <v>1149429.2494000001</v>
      </c>
      <c r="U58" s="74">
        <v>203315.83309999999</v>
      </c>
    </row>
    <row r="59" spans="1:21" s="192" customFormat="1" ht="13.5" customHeight="1" x14ac:dyDescent="0.15">
      <c r="A59" s="42" t="s">
        <v>15</v>
      </c>
      <c r="B59" s="43">
        <v>6183539.7134999996</v>
      </c>
      <c r="C59" s="71">
        <v>1788604.9251999999</v>
      </c>
      <c r="D59" s="72">
        <v>3807718.9304999998</v>
      </c>
      <c r="E59" s="73">
        <v>587215.8578</v>
      </c>
      <c r="F59" s="47">
        <v>4127633.2286</v>
      </c>
      <c r="G59" s="71">
        <v>1220171.6787</v>
      </c>
      <c r="H59" s="72">
        <v>2508816.2454999997</v>
      </c>
      <c r="I59" s="73">
        <v>398645.30440000002</v>
      </c>
      <c r="J59" s="47">
        <v>1202001.7315</v>
      </c>
      <c r="K59" s="71">
        <v>702987.92550000001</v>
      </c>
      <c r="L59" s="72">
        <v>395101.99160000001</v>
      </c>
      <c r="M59" s="73">
        <v>103911.8144</v>
      </c>
      <c r="N59" s="47">
        <v>2925631.4971000003</v>
      </c>
      <c r="O59" s="71">
        <v>517183.75319999998</v>
      </c>
      <c r="P59" s="72">
        <v>2113714.2538999999</v>
      </c>
      <c r="Q59" s="73">
        <v>294733.49</v>
      </c>
      <c r="R59" s="47">
        <v>2055906.4849</v>
      </c>
      <c r="S59" s="71">
        <v>568433.24650000001</v>
      </c>
      <c r="T59" s="72">
        <v>1298902.6850000001</v>
      </c>
      <c r="U59" s="74">
        <v>188570.5534</v>
      </c>
    </row>
    <row r="60" spans="1:21" s="192" customFormat="1" ht="13.5" customHeight="1" x14ac:dyDescent="0.15">
      <c r="A60" s="79" t="s">
        <v>16</v>
      </c>
      <c r="B60" s="80">
        <v>10599272.131100001</v>
      </c>
      <c r="C60" s="81">
        <v>3598430.5789999999</v>
      </c>
      <c r="D60" s="82">
        <v>6111243.8222000003</v>
      </c>
      <c r="E60" s="83">
        <v>889597.72990000003</v>
      </c>
      <c r="F60" s="84">
        <v>7938633.1345000006</v>
      </c>
      <c r="G60" s="81">
        <v>2862249.4164999998</v>
      </c>
      <c r="H60" s="82">
        <v>4491411.0976</v>
      </c>
      <c r="I60" s="83">
        <v>584972.62040000001</v>
      </c>
      <c r="J60" s="84">
        <v>2621779.7074000002</v>
      </c>
      <c r="K60" s="81">
        <v>1874879.9382</v>
      </c>
      <c r="L60" s="82">
        <v>588901.28899999999</v>
      </c>
      <c r="M60" s="83">
        <v>157998.48019999999</v>
      </c>
      <c r="N60" s="84">
        <v>5316853.4271</v>
      </c>
      <c r="O60" s="81">
        <v>987369.47829999996</v>
      </c>
      <c r="P60" s="82">
        <v>3902509.8086000001</v>
      </c>
      <c r="Q60" s="83">
        <v>426974.14020000002</v>
      </c>
      <c r="R60" s="84">
        <v>2660638.9966000002</v>
      </c>
      <c r="S60" s="81">
        <v>736181.16249999998</v>
      </c>
      <c r="T60" s="82">
        <v>1619832.7246000001</v>
      </c>
      <c r="U60" s="85">
        <v>304625.10950000002</v>
      </c>
    </row>
    <row r="61" spans="1:21" s="192" customFormat="1" ht="13.5" customHeight="1" x14ac:dyDescent="0.15">
      <c r="A61" s="193" t="s">
        <v>38</v>
      </c>
      <c r="B61" s="194">
        <v>5831510.9674999993</v>
      </c>
      <c r="C61" s="195">
        <v>1641345.0077</v>
      </c>
      <c r="D61" s="196">
        <v>3284293.0658999998</v>
      </c>
      <c r="E61" s="197">
        <v>905872.89390000002</v>
      </c>
      <c r="F61" s="198">
        <v>3664823.2749999994</v>
      </c>
      <c r="G61" s="195">
        <v>1014843.5461</v>
      </c>
      <c r="H61" s="196">
        <v>1931597.1127999998</v>
      </c>
      <c r="I61" s="197">
        <v>718382.61609999998</v>
      </c>
      <c r="J61" s="198">
        <v>1004981.8704</v>
      </c>
      <c r="K61" s="195">
        <v>631630.05330000003</v>
      </c>
      <c r="L61" s="196">
        <v>291964.56709999999</v>
      </c>
      <c r="M61" s="197">
        <v>81387.25</v>
      </c>
      <c r="N61" s="198">
        <v>2659841.4046</v>
      </c>
      <c r="O61" s="195">
        <v>383213.49280000001</v>
      </c>
      <c r="P61" s="196">
        <v>1639632.5456999999</v>
      </c>
      <c r="Q61" s="197">
        <v>636995.36609999998</v>
      </c>
      <c r="R61" s="198">
        <v>2166687.6924999999</v>
      </c>
      <c r="S61" s="195">
        <v>626501.46160000004</v>
      </c>
      <c r="T61" s="196">
        <v>1352695.9531</v>
      </c>
      <c r="U61" s="199">
        <v>187490.27780000001</v>
      </c>
    </row>
    <row r="62" spans="1:21" s="192" customFormat="1" ht="13.5" customHeight="1" x14ac:dyDescent="0.15">
      <c r="A62" s="42" t="s">
        <v>7</v>
      </c>
      <c r="B62" s="43">
        <v>5519714.0928999996</v>
      </c>
      <c r="C62" s="71">
        <v>1692609.9798999999</v>
      </c>
      <c r="D62" s="72">
        <v>3192077.1739999996</v>
      </c>
      <c r="E62" s="73">
        <v>635026.93900000001</v>
      </c>
      <c r="F62" s="47">
        <v>3482640.6120999996</v>
      </c>
      <c r="G62" s="71">
        <v>1007059.9393</v>
      </c>
      <c r="H62" s="72">
        <v>2024801.9715</v>
      </c>
      <c r="I62" s="73">
        <v>450778.70129999996</v>
      </c>
      <c r="J62" s="47">
        <v>1076014.5385</v>
      </c>
      <c r="K62" s="71">
        <v>679755.78720000002</v>
      </c>
      <c r="L62" s="72">
        <v>307708.43079999997</v>
      </c>
      <c r="M62" s="73">
        <v>88550.320500000002</v>
      </c>
      <c r="N62" s="47">
        <v>2406626.0736000002</v>
      </c>
      <c r="O62" s="71">
        <v>327304.15210000001</v>
      </c>
      <c r="P62" s="72">
        <v>1717093.5407</v>
      </c>
      <c r="Q62" s="73">
        <v>362228.38079999998</v>
      </c>
      <c r="R62" s="47">
        <v>2037073.4807999998</v>
      </c>
      <c r="S62" s="71">
        <v>685550.04059999995</v>
      </c>
      <c r="T62" s="72">
        <v>1167275.2024999999</v>
      </c>
      <c r="U62" s="74">
        <v>184248.2377</v>
      </c>
    </row>
    <row r="63" spans="1:21" s="192" customFormat="1" ht="13.5" customHeight="1" x14ac:dyDescent="0.15">
      <c r="A63" s="42" t="s">
        <v>8</v>
      </c>
      <c r="B63" s="43">
        <v>6508752.6277999999</v>
      </c>
      <c r="C63" s="71">
        <v>2139868.0222</v>
      </c>
      <c r="D63" s="72">
        <v>3716818.4901000001</v>
      </c>
      <c r="E63" s="73">
        <v>652066.11549999996</v>
      </c>
      <c r="F63" s="47">
        <v>4386657.8167999992</v>
      </c>
      <c r="G63" s="71">
        <v>1468053.9025999999</v>
      </c>
      <c r="H63" s="72">
        <v>2495272.4216999998</v>
      </c>
      <c r="I63" s="73">
        <v>423331.49249999999</v>
      </c>
      <c r="J63" s="47">
        <v>1604002.8676</v>
      </c>
      <c r="K63" s="71">
        <v>960548.80539999995</v>
      </c>
      <c r="L63" s="72">
        <v>514964.28019999998</v>
      </c>
      <c r="M63" s="73">
        <v>128489.78200000001</v>
      </c>
      <c r="N63" s="47">
        <v>2782654.9492000001</v>
      </c>
      <c r="O63" s="71">
        <v>507505.09720000002</v>
      </c>
      <c r="P63" s="72">
        <v>1980308.1414999999</v>
      </c>
      <c r="Q63" s="73">
        <v>294841.71049999999</v>
      </c>
      <c r="R63" s="47">
        <v>2122094.8110000002</v>
      </c>
      <c r="S63" s="71">
        <v>671814.11959999998</v>
      </c>
      <c r="T63" s="72">
        <v>1221546.0684</v>
      </c>
      <c r="U63" s="74">
        <v>228734.62299999999</v>
      </c>
    </row>
    <row r="64" spans="1:21" s="192" customFormat="1" ht="13.5" customHeight="1" x14ac:dyDescent="0.15">
      <c r="A64" s="42" t="s">
        <v>9</v>
      </c>
      <c r="B64" s="43">
        <v>6482666.2122</v>
      </c>
      <c r="C64" s="71">
        <v>2293711.8180999998</v>
      </c>
      <c r="D64" s="72">
        <v>3580091.8174000001</v>
      </c>
      <c r="E64" s="73">
        <v>608862.57669999998</v>
      </c>
      <c r="F64" s="47">
        <v>4454357.2112000007</v>
      </c>
      <c r="G64" s="71">
        <v>1676979.3713</v>
      </c>
      <c r="H64" s="72">
        <v>2387541.9574000002</v>
      </c>
      <c r="I64" s="73">
        <v>389835.88250000001</v>
      </c>
      <c r="J64" s="47">
        <v>1735119.1764999998</v>
      </c>
      <c r="K64" s="71">
        <v>1237688.5152</v>
      </c>
      <c r="L64" s="72">
        <v>379518.53529999999</v>
      </c>
      <c r="M64" s="73">
        <v>117912.126</v>
      </c>
      <c r="N64" s="47">
        <v>2719238.0347000002</v>
      </c>
      <c r="O64" s="71">
        <v>439290.85609999998</v>
      </c>
      <c r="P64" s="72">
        <v>2008023.4221000001</v>
      </c>
      <c r="Q64" s="73">
        <v>271923.75650000002</v>
      </c>
      <c r="R64" s="47">
        <v>2028309.0010000002</v>
      </c>
      <c r="S64" s="71">
        <v>616732.44680000003</v>
      </c>
      <c r="T64" s="72">
        <v>1192549.8600000001</v>
      </c>
      <c r="U64" s="74">
        <v>219026.6942</v>
      </c>
    </row>
    <row r="65" spans="1:21" s="192" customFormat="1" ht="13.5" customHeight="1" x14ac:dyDescent="0.15">
      <c r="A65" s="42" t="s">
        <v>10</v>
      </c>
      <c r="B65" s="43">
        <v>6060225.6755999997</v>
      </c>
      <c r="C65" s="71">
        <v>1817016.9372999999</v>
      </c>
      <c r="D65" s="72">
        <v>3531348.2064000005</v>
      </c>
      <c r="E65" s="73">
        <v>711860.53189999994</v>
      </c>
      <c r="F65" s="47">
        <v>4062848.6392000001</v>
      </c>
      <c r="G65" s="71">
        <v>1258216.9271</v>
      </c>
      <c r="H65" s="72">
        <v>2329037.1186000002</v>
      </c>
      <c r="I65" s="73">
        <v>475594.59349999996</v>
      </c>
      <c r="J65" s="47">
        <v>1325923.5771000001</v>
      </c>
      <c r="K65" s="71">
        <v>873607.72080000001</v>
      </c>
      <c r="L65" s="72">
        <v>294549.31780000002</v>
      </c>
      <c r="M65" s="73">
        <v>157766.5385</v>
      </c>
      <c r="N65" s="47">
        <v>2736925.0621000002</v>
      </c>
      <c r="O65" s="71">
        <v>384609.20630000002</v>
      </c>
      <c r="P65" s="72">
        <v>2034487.8008000001</v>
      </c>
      <c r="Q65" s="73">
        <v>317828.05499999999</v>
      </c>
      <c r="R65" s="47">
        <v>1997377.0364000003</v>
      </c>
      <c r="S65" s="71">
        <v>558800.01020000002</v>
      </c>
      <c r="T65" s="72">
        <v>1202311.0878000001</v>
      </c>
      <c r="U65" s="74">
        <v>236265.93840000001</v>
      </c>
    </row>
    <row r="66" spans="1:21" s="192" customFormat="1" ht="13.5" customHeight="1" x14ac:dyDescent="0.15">
      <c r="A66" s="42" t="s">
        <v>11</v>
      </c>
      <c r="B66" s="43">
        <v>7852936.7667999994</v>
      </c>
      <c r="C66" s="71">
        <v>2520029.2032999997</v>
      </c>
      <c r="D66" s="72">
        <v>4581686.5698000006</v>
      </c>
      <c r="E66" s="73">
        <v>751220.99369999999</v>
      </c>
      <c r="F66" s="47">
        <v>5436627.2066000002</v>
      </c>
      <c r="G66" s="71">
        <v>1826871.6897999998</v>
      </c>
      <c r="H66" s="72">
        <v>3131889.8307000003</v>
      </c>
      <c r="I66" s="73">
        <v>477865.68609999999</v>
      </c>
      <c r="J66" s="47">
        <v>1970901.6535999998</v>
      </c>
      <c r="K66" s="71">
        <v>1367538.4458999999</v>
      </c>
      <c r="L66" s="72">
        <v>447630.47580000001</v>
      </c>
      <c r="M66" s="73">
        <v>155732.73190000001</v>
      </c>
      <c r="N66" s="47">
        <v>3465725.5530000003</v>
      </c>
      <c r="O66" s="71">
        <v>459333.2439</v>
      </c>
      <c r="P66" s="72">
        <v>2684259.3549000002</v>
      </c>
      <c r="Q66" s="73">
        <v>322132.95419999998</v>
      </c>
      <c r="R66" s="47">
        <v>2416309.5601999997</v>
      </c>
      <c r="S66" s="71">
        <v>693157.5135</v>
      </c>
      <c r="T66" s="72">
        <v>1449796.7390999999</v>
      </c>
      <c r="U66" s="74">
        <v>273355.3076</v>
      </c>
    </row>
    <row r="67" spans="1:21" s="192" customFormat="1" ht="13.5" customHeight="1" x14ac:dyDescent="0.15">
      <c r="A67" s="42" t="s">
        <v>12</v>
      </c>
      <c r="B67" s="43">
        <v>6479119.0009000003</v>
      </c>
      <c r="C67" s="71">
        <v>2053957.0252</v>
      </c>
      <c r="D67" s="72">
        <v>3718444.7529000007</v>
      </c>
      <c r="E67" s="73">
        <v>706717.22279999999</v>
      </c>
      <c r="F67" s="47">
        <v>4248053.6534000002</v>
      </c>
      <c r="G67" s="71">
        <v>1353518.493</v>
      </c>
      <c r="H67" s="72">
        <v>2442319.2679000003</v>
      </c>
      <c r="I67" s="73">
        <v>452215.89250000002</v>
      </c>
      <c r="J67" s="47">
        <v>1515712.6625000001</v>
      </c>
      <c r="K67" s="71">
        <v>963028.19019999995</v>
      </c>
      <c r="L67" s="72">
        <v>437201.92599999998</v>
      </c>
      <c r="M67" s="73">
        <v>115482.5463</v>
      </c>
      <c r="N67" s="47">
        <v>2732340.9909000001</v>
      </c>
      <c r="O67" s="71">
        <v>390490.3028</v>
      </c>
      <c r="P67" s="72">
        <v>2005117.3419000001</v>
      </c>
      <c r="Q67" s="73">
        <v>336733.34620000003</v>
      </c>
      <c r="R67" s="47">
        <v>2231065.3475000001</v>
      </c>
      <c r="S67" s="71">
        <v>700438.53220000002</v>
      </c>
      <c r="T67" s="72">
        <v>1276125.4850000001</v>
      </c>
      <c r="U67" s="74">
        <v>254501.3303</v>
      </c>
    </row>
    <row r="68" spans="1:21" s="192" customFormat="1" ht="13.5" customHeight="1" x14ac:dyDescent="0.15">
      <c r="A68" s="42" t="s">
        <v>13</v>
      </c>
      <c r="B68" s="43">
        <v>6033672.7394999992</v>
      </c>
      <c r="C68" s="71">
        <v>1855958.1526000001</v>
      </c>
      <c r="D68" s="72">
        <v>3537279.4035999998</v>
      </c>
      <c r="E68" s="73">
        <v>640435.18330000003</v>
      </c>
      <c r="F68" s="47">
        <v>3974996.8202</v>
      </c>
      <c r="G68" s="71">
        <v>1226317.4602000001</v>
      </c>
      <c r="H68" s="72">
        <v>2385156.6388999997</v>
      </c>
      <c r="I68" s="73">
        <v>363522.72110000002</v>
      </c>
      <c r="J68" s="47">
        <v>1168413.2585</v>
      </c>
      <c r="K68" s="71">
        <v>806389.27690000006</v>
      </c>
      <c r="L68" s="72">
        <v>258217.19690000001</v>
      </c>
      <c r="M68" s="73">
        <v>103806.7847</v>
      </c>
      <c r="N68" s="47">
        <v>2806583.5617</v>
      </c>
      <c r="O68" s="71">
        <v>419928.18329999998</v>
      </c>
      <c r="P68" s="72">
        <v>2126939.4419999998</v>
      </c>
      <c r="Q68" s="73">
        <v>259715.93640000001</v>
      </c>
      <c r="R68" s="47">
        <v>2058675.9193</v>
      </c>
      <c r="S68" s="71">
        <v>629640.69240000006</v>
      </c>
      <c r="T68" s="72">
        <v>1152122.7646999999</v>
      </c>
      <c r="U68" s="74">
        <v>276912.46220000001</v>
      </c>
    </row>
    <row r="69" spans="1:21" s="192" customFormat="1" ht="13.5" customHeight="1" x14ac:dyDescent="0.15">
      <c r="A69" s="42" t="s">
        <v>14</v>
      </c>
      <c r="B69" s="43">
        <v>6826188.4894999992</v>
      </c>
      <c r="C69" s="71">
        <v>1854095.1946</v>
      </c>
      <c r="D69" s="72">
        <v>4292587.4026999995</v>
      </c>
      <c r="E69" s="73">
        <v>679505.8922</v>
      </c>
      <c r="F69" s="47">
        <v>4625052.4465999994</v>
      </c>
      <c r="G69" s="71">
        <v>1272928.99</v>
      </c>
      <c r="H69" s="72">
        <v>2965367.6313</v>
      </c>
      <c r="I69" s="73">
        <v>386755.82530000003</v>
      </c>
      <c r="J69" s="47">
        <v>1321656.2462000002</v>
      </c>
      <c r="K69" s="71">
        <v>801015.57460000005</v>
      </c>
      <c r="L69" s="72">
        <v>424136.64889999997</v>
      </c>
      <c r="M69" s="73">
        <v>96504.022700000001</v>
      </c>
      <c r="N69" s="47">
        <v>3303396.2004</v>
      </c>
      <c r="O69" s="71">
        <v>471913.4154</v>
      </c>
      <c r="P69" s="72">
        <v>2541230.9824000001</v>
      </c>
      <c r="Q69" s="73">
        <v>290251.8026</v>
      </c>
      <c r="R69" s="47">
        <v>2201136.0428999998</v>
      </c>
      <c r="S69" s="71">
        <v>581166.20460000006</v>
      </c>
      <c r="T69" s="72">
        <v>1327219.7714</v>
      </c>
      <c r="U69" s="74">
        <v>292750.06689999998</v>
      </c>
    </row>
    <row r="70" spans="1:21" s="192" customFormat="1" ht="13.5" customHeight="1" x14ac:dyDescent="0.15">
      <c r="A70" s="42" t="s">
        <v>39</v>
      </c>
      <c r="B70" s="43">
        <v>5354229.8789000008</v>
      </c>
      <c r="C70" s="71">
        <v>1668322.7263000002</v>
      </c>
      <c r="D70" s="72">
        <v>3128105.0364000001</v>
      </c>
      <c r="E70" s="73">
        <v>557802.11619999993</v>
      </c>
      <c r="F70" s="47">
        <v>3602923.9865999999</v>
      </c>
      <c r="G70" s="71">
        <v>1206686.9051000001</v>
      </c>
      <c r="H70" s="72">
        <v>2042030.4879000001</v>
      </c>
      <c r="I70" s="73">
        <v>354206.59359999996</v>
      </c>
      <c r="J70" s="47">
        <v>1160230.4899000002</v>
      </c>
      <c r="K70" s="71">
        <v>816474.04330000002</v>
      </c>
      <c r="L70" s="72">
        <v>286687.54849999998</v>
      </c>
      <c r="M70" s="73">
        <v>57068.898099999999</v>
      </c>
      <c r="N70" s="47">
        <v>2442693.4967</v>
      </c>
      <c r="O70" s="71">
        <v>390212.86180000001</v>
      </c>
      <c r="P70" s="72">
        <v>1755342.9394</v>
      </c>
      <c r="Q70" s="73">
        <v>297137.69549999997</v>
      </c>
      <c r="R70" s="47">
        <v>1751305.8923000002</v>
      </c>
      <c r="S70" s="71">
        <v>461635.82120000001</v>
      </c>
      <c r="T70" s="72">
        <v>1086074.5485</v>
      </c>
      <c r="U70" s="74">
        <v>203595.5226</v>
      </c>
    </row>
    <row r="71" spans="1:21" s="192" customFormat="1" ht="13.5" customHeight="1" x14ac:dyDescent="0.15">
      <c r="A71" s="42" t="s">
        <v>15</v>
      </c>
      <c r="B71" s="43">
        <v>5943600.8306000009</v>
      </c>
      <c r="C71" s="71">
        <v>1732106.6077999999</v>
      </c>
      <c r="D71" s="72">
        <v>3496348.4906000001</v>
      </c>
      <c r="E71" s="73">
        <v>715145.73219999997</v>
      </c>
      <c r="F71" s="47">
        <v>4020159.5787999998</v>
      </c>
      <c r="G71" s="71">
        <v>1225543.6768</v>
      </c>
      <c r="H71" s="72">
        <v>2402991.7969999998</v>
      </c>
      <c r="I71" s="73">
        <v>391624.10499999998</v>
      </c>
      <c r="J71" s="47">
        <v>1178150.9802999999</v>
      </c>
      <c r="K71" s="71">
        <v>839301.30050000001</v>
      </c>
      <c r="L71" s="72">
        <v>248850.0338</v>
      </c>
      <c r="M71" s="73">
        <v>89999.645999999993</v>
      </c>
      <c r="N71" s="47">
        <v>2842008.5984999998</v>
      </c>
      <c r="O71" s="71">
        <v>386242.3763</v>
      </c>
      <c r="P71" s="72">
        <v>2154141.7631999999</v>
      </c>
      <c r="Q71" s="73">
        <v>301624.45899999997</v>
      </c>
      <c r="R71" s="47">
        <v>1923441.2518000002</v>
      </c>
      <c r="S71" s="71">
        <v>506562.93099999998</v>
      </c>
      <c r="T71" s="72">
        <v>1093356.6936000001</v>
      </c>
      <c r="U71" s="74">
        <v>323521.62719999999</v>
      </c>
    </row>
    <row r="72" spans="1:21" s="192" customFormat="1" ht="13.5" customHeight="1" thickBot="1" x14ac:dyDescent="0.2">
      <c r="A72" s="93" t="s">
        <v>16</v>
      </c>
      <c r="B72" s="94">
        <v>10706168.317200001</v>
      </c>
      <c r="C72" s="95">
        <v>3724587.0493999999</v>
      </c>
      <c r="D72" s="96">
        <v>6193694.4104000004</v>
      </c>
      <c r="E72" s="97">
        <v>787886.85739999998</v>
      </c>
      <c r="F72" s="98">
        <v>8154468.4773000004</v>
      </c>
      <c r="G72" s="95">
        <v>3047637.1809</v>
      </c>
      <c r="H72" s="96">
        <v>4623240.0109000001</v>
      </c>
      <c r="I72" s="97">
        <v>483591.2855</v>
      </c>
      <c r="J72" s="98">
        <v>2806859.7406000001</v>
      </c>
      <c r="K72" s="95">
        <v>2218458.9574000002</v>
      </c>
      <c r="L72" s="96">
        <v>466150.48359999998</v>
      </c>
      <c r="M72" s="97">
        <v>122250.2996</v>
      </c>
      <c r="N72" s="98">
        <v>5347608.7367000002</v>
      </c>
      <c r="O72" s="95">
        <v>829178.22349999996</v>
      </c>
      <c r="P72" s="96">
        <v>4157089.5273000002</v>
      </c>
      <c r="Q72" s="97">
        <v>361340.98590000003</v>
      </c>
      <c r="R72" s="98">
        <v>2551699.8399</v>
      </c>
      <c r="S72" s="95">
        <v>676949.86849999998</v>
      </c>
      <c r="T72" s="96">
        <v>1570454.3995000001</v>
      </c>
      <c r="U72" s="99">
        <v>304295.57189999998</v>
      </c>
    </row>
    <row r="73" spans="1:21" ht="15" customHeight="1" x14ac:dyDescent="0.15">
      <c r="A73" s="2" t="s">
        <v>36</v>
      </c>
      <c r="U73" s="100"/>
    </row>
    <row r="75" spans="1:21" ht="13.5" customHeight="1" x14ac:dyDescent="0.15">
      <c r="A75" s="1" t="s">
        <v>0</v>
      </c>
      <c r="J75" s="1" t="s">
        <v>20</v>
      </c>
    </row>
    <row r="76" spans="1:21" ht="13.5" customHeight="1" x14ac:dyDescent="0.15">
      <c r="A76" s="2" t="s">
        <v>40</v>
      </c>
    </row>
    <row r="77" spans="1:21" ht="13.5" customHeight="1" thickBot="1" x14ac:dyDescent="0.2">
      <c r="B77" s="2" t="s">
        <v>41</v>
      </c>
      <c r="U77" s="101" t="s">
        <v>42</v>
      </c>
    </row>
    <row r="78" spans="1:21" ht="13.5" customHeight="1" x14ac:dyDescent="0.15">
      <c r="A78" s="3"/>
      <c r="B78" s="4" t="s">
        <v>21</v>
      </c>
      <c r="C78" s="5"/>
      <c r="D78" s="5"/>
      <c r="E78" s="5"/>
      <c r="F78" s="5"/>
      <c r="G78" s="5"/>
      <c r="H78" s="5"/>
      <c r="I78" s="5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7"/>
    </row>
    <row r="79" spans="1:21" ht="13.5" customHeight="1" x14ac:dyDescent="0.15">
      <c r="A79" s="8"/>
      <c r="B79" s="9"/>
      <c r="C79" s="10"/>
      <c r="D79" s="10"/>
      <c r="E79" s="10"/>
      <c r="F79" s="11" t="s">
        <v>29</v>
      </c>
      <c r="G79" s="12"/>
      <c r="H79" s="12"/>
      <c r="I79" s="12"/>
      <c r="J79" s="13"/>
      <c r="K79" s="13"/>
      <c r="L79" s="13"/>
      <c r="M79" s="13"/>
      <c r="N79" s="13"/>
      <c r="O79" s="13"/>
      <c r="P79" s="13"/>
      <c r="Q79" s="14"/>
      <c r="R79" s="15" t="s">
        <v>30</v>
      </c>
      <c r="S79" s="10"/>
      <c r="T79" s="10"/>
      <c r="U79" s="16"/>
    </row>
    <row r="80" spans="1:21" ht="13.5" customHeight="1" x14ac:dyDescent="0.15">
      <c r="A80" s="8"/>
      <c r="B80" s="9"/>
      <c r="C80" s="17"/>
      <c r="D80" s="17"/>
      <c r="E80" s="17"/>
      <c r="F80" s="15"/>
      <c r="G80" s="17"/>
      <c r="H80" s="17"/>
      <c r="I80" s="18"/>
      <c r="J80" s="19" t="s">
        <v>1</v>
      </c>
      <c r="K80" s="20"/>
      <c r="L80" s="13"/>
      <c r="M80" s="14"/>
      <c r="N80" s="19" t="s">
        <v>22</v>
      </c>
      <c r="O80" s="20"/>
      <c r="P80" s="13"/>
      <c r="Q80" s="14"/>
      <c r="R80" s="15"/>
      <c r="S80" s="17"/>
      <c r="T80" s="17"/>
      <c r="U80" s="21"/>
    </row>
    <row r="81" spans="1:21" s="192" customFormat="1" ht="13.5" customHeight="1" x14ac:dyDescent="0.15">
      <c r="A81" s="22"/>
      <c r="B81" s="23"/>
      <c r="C81" s="24" t="s">
        <v>2</v>
      </c>
      <c r="D81" s="25" t="s">
        <v>3</v>
      </c>
      <c r="E81" s="26" t="s">
        <v>4</v>
      </c>
      <c r="F81" s="27"/>
      <c r="G81" s="24" t="s">
        <v>2</v>
      </c>
      <c r="H81" s="25" t="s">
        <v>3</v>
      </c>
      <c r="I81" s="26" t="s">
        <v>4</v>
      </c>
      <c r="J81" s="27"/>
      <c r="K81" s="24" t="s">
        <v>2</v>
      </c>
      <c r="L81" s="25" t="s">
        <v>3</v>
      </c>
      <c r="M81" s="26" t="s">
        <v>4</v>
      </c>
      <c r="N81" s="27"/>
      <c r="O81" s="24" t="s">
        <v>2</v>
      </c>
      <c r="P81" s="25" t="s">
        <v>3</v>
      </c>
      <c r="Q81" s="26" t="s">
        <v>4</v>
      </c>
      <c r="R81" s="27"/>
      <c r="S81" s="24" t="s">
        <v>2</v>
      </c>
      <c r="T81" s="25" t="s">
        <v>3</v>
      </c>
      <c r="U81" s="28" t="s">
        <v>4</v>
      </c>
    </row>
    <row r="82" spans="1:21" s="192" customFormat="1" ht="13.5" customHeight="1" x14ac:dyDescent="0.15">
      <c r="A82" s="22"/>
      <c r="B82" s="29"/>
      <c r="C82" s="30"/>
      <c r="D82" s="31" t="s">
        <v>5</v>
      </c>
      <c r="E82" s="32" t="s">
        <v>6</v>
      </c>
      <c r="F82" s="33"/>
      <c r="G82" s="33"/>
      <c r="H82" s="31" t="s">
        <v>5</v>
      </c>
      <c r="I82" s="32" t="s">
        <v>6</v>
      </c>
      <c r="J82" s="33"/>
      <c r="K82" s="30"/>
      <c r="L82" s="31" t="s">
        <v>5</v>
      </c>
      <c r="M82" s="32" t="s">
        <v>6</v>
      </c>
      <c r="N82" s="33"/>
      <c r="O82" s="30"/>
      <c r="P82" s="31" t="s">
        <v>5</v>
      </c>
      <c r="Q82" s="32" t="s">
        <v>6</v>
      </c>
      <c r="R82" s="33"/>
      <c r="S82" s="30"/>
      <c r="T82" s="31" t="s">
        <v>5</v>
      </c>
      <c r="U82" s="34" t="s">
        <v>6</v>
      </c>
    </row>
    <row r="83" spans="1:21" s="192" customFormat="1" ht="13.5" customHeight="1" thickBot="1" x14ac:dyDescent="0.2">
      <c r="A83" s="35"/>
      <c r="B83" s="102"/>
      <c r="C83" s="37"/>
      <c r="D83" s="38" t="s">
        <v>6</v>
      </c>
      <c r="E83" s="39"/>
      <c r="F83" s="40"/>
      <c r="G83" s="37"/>
      <c r="H83" s="38" t="s">
        <v>6</v>
      </c>
      <c r="I83" s="39"/>
      <c r="J83" s="40"/>
      <c r="K83" s="37"/>
      <c r="L83" s="38" t="s">
        <v>6</v>
      </c>
      <c r="M83" s="39"/>
      <c r="N83" s="40"/>
      <c r="O83" s="37"/>
      <c r="P83" s="38" t="s">
        <v>6</v>
      </c>
      <c r="Q83" s="39"/>
      <c r="R83" s="40"/>
      <c r="S83" s="37"/>
      <c r="T83" s="38" t="s">
        <v>6</v>
      </c>
      <c r="U83" s="41"/>
    </row>
    <row r="84" spans="1:21" s="192" customFormat="1" ht="13.5" customHeight="1" x14ac:dyDescent="0.15">
      <c r="A84" s="168" t="s">
        <v>31</v>
      </c>
      <c r="B84" s="181">
        <v>4.3151654708292853</v>
      </c>
      <c r="C84" s="182">
        <v>-2.976656839506802</v>
      </c>
      <c r="D84" s="183">
        <v>6.86042789227794</v>
      </c>
      <c r="E84" s="183">
        <v>8.9869769051070421</v>
      </c>
      <c r="F84" s="184">
        <v>4.2183670375004425</v>
      </c>
      <c r="G84" s="182">
        <v>-2.3097197791572768</v>
      </c>
      <c r="H84" s="183">
        <v>6.098290363721631</v>
      </c>
      <c r="I84" s="185">
        <v>10.512150287284115</v>
      </c>
      <c r="J84" s="184">
        <v>-2.2906464525382404</v>
      </c>
      <c r="K84" s="182">
        <v>-4.6420248781568461</v>
      </c>
      <c r="L84" s="183">
        <v>0.64156511893762058</v>
      </c>
      <c r="M84" s="185">
        <v>6.8389730225384824</v>
      </c>
      <c r="N84" s="184">
        <v>6.7015325558402878</v>
      </c>
      <c r="O84" s="182">
        <v>1.9774044866728957</v>
      </c>
      <c r="P84" s="183">
        <v>6.8476157435722911</v>
      </c>
      <c r="Q84" s="185">
        <v>11.537474903693209</v>
      </c>
      <c r="R84" s="184">
        <v>4.534147567777211</v>
      </c>
      <c r="S84" s="182">
        <v>-4.4082207149569257</v>
      </c>
      <c r="T84" s="183">
        <v>8.6465672451385984</v>
      </c>
      <c r="U84" s="186">
        <v>5.7530459561287586</v>
      </c>
    </row>
    <row r="85" spans="1:21" s="192" customFormat="1" ht="13.5" customHeight="1" x14ac:dyDescent="0.15">
      <c r="A85" s="187" t="s">
        <v>32</v>
      </c>
      <c r="B85" s="103">
        <v>-5.1956368212989048</v>
      </c>
      <c r="C85" s="104">
        <v>9.2145048217209506</v>
      </c>
      <c r="D85" s="105">
        <v>-9.1204112516591493</v>
      </c>
      <c r="E85" s="105">
        <v>-17.199713372824831</v>
      </c>
      <c r="F85" s="106">
        <v>-9.4505181787408219</v>
      </c>
      <c r="G85" s="104">
        <v>6.2610272974812773</v>
      </c>
      <c r="H85" s="105">
        <v>-13.843822741393979</v>
      </c>
      <c r="I85" s="107">
        <v>-21.487301922814439</v>
      </c>
      <c r="J85" s="106">
        <v>6.8088332658415851</v>
      </c>
      <c r="K85" s="104">
        <v>8.2897695613150688</v>
      </c>
      <c r="L85" s="105">
        <v>7.3187578710426777</v>
      </c>
      <c r="M85" s="107">
        <v>-5.6264609755217805</v>
      </c>
      <c r="N85" s="106">
        <v>-15.130660250565313</v>
      </c>
      <c r="O85" s="104">
        <v>2.7739573954022205</v>
      </c>
      <c r="P85" s="105">
        <v>-16.581104653377082</v>
      </c>
      <c r="Q85" s="107">
        <v>-25.728168440673059</v>
      </c>
      <c r="R85" s="106">
        <v>4.4008841917654564</v>
      </c>
      <c r="S85" s="104">
        <v>15.693241965105884</v>
      </c>
      <c r="T85" s="105">
        <v>1.6896996705193459</v>
      </c>
      <c r="U85" s="108">
        <v>-7.699315973515013</v>
      </c>
    </row>
    <row r="86" spans="1:21" s="192" customFormat="1" ht="13.5" customHeight="1" thickBot="1" x14ac:dyDescent="0.2">
      <c r="A86" s="109" t="s">
        <v>46</v>
      </c>
      <c r="B86" s="110">
        <v>-3.4240646606670566</v>
      </c>
      <c r="C86" s="111">
        <v>0.74898440365855379</v>
      </c>
      <c r="D86" s="112">
        <v>-7.3090927197550286</v>
      </c>
      <c r="E86" s="112">
        <v>8.2882916850125952</v>
      </c>
      <c r="F86" s="113">
        <v>-0.78181714845237593</v>
      </c>
      <c r="G86" s="111">
        <v>6.0657782786841921</v>
      </c>
      <c r="H86" s="112">
        <v>-5.3471076882616444</v>
      </c>
      <c r="I86" s="114">
        <v>6.5147442177180039</v>
      </c>
      <c r="J86" s="113">
        <v>7.2768726099472474</v>
      </c>
      <c r="K86" s="111">
        <v>14.175811172684021</v>
      </c>
      <c r="L86" s="112">
        <v>-7.2207102549970585</v>
      </c>
      <c r="M86" s="114">
        <v>2.896029093155164</v>
      </c>
      <c r="N86" s="113">
        <v>-4.3248629310913174</v>
      </c>
      <c r="O86" s="111">
        <v>-8.6221567283211442</v>
      </c>
      <c r="P86" s="112">
        <v>-5.0353339159529327</v>
      </c>
      <c r="Q86" s="114">
        <v>7.7441886267999678</v>
      </c>
      <c r="R86" s="113">
        <v>-8.5927685680957779</v>
      </c>
      <c r="S86" s="111">
        <v>-9.963064150622472</v>
      </c>
      <c r="T86" s="112">
        <v>-11.113434393763228</v>
      </c>
      <c r="U86" s="115">
        <v>11.631061475096871</v>
      </c>
    </row>
    <row r="87" spans="1:21" s="192" customFormat="1" ht="13.5" customHeight="1" thickTop="1" x14ac:dyDescent="0.15">
      <c r="A87" s="116" t="s">
        <v>47</v>
      </c>
      <c r="B87" s="117">
        <v>-5.1956368212989332</v>
      </c>
      <c r="C87" s="118">
        <v>9.2145048217209506</v>
      </c>
      <c r="D87" s="119">
        <v>-9.1204112516591067</v>
      </c>
      <c r="E87" s="119">
        <v>-17.199713372824817</v>
      </c>
      <c r="F87" s="120">
        <v>-9.4505181787408077</v>
      </c>
      <c r="G87" s="118">
        <v>6.2610272974812773</v>
      </c>
      <c r="H87" s="119">
        <v>-13.843822741394007</v>
      </c>
      <c r="I87" s="121">
        <v>-21.487301922814439</v>
      </c>
      <c r="J87" s="120">
        <v>6.8088332658415567</v>
      </c>
      <c r="K87" s="118">
        <v>8.289769561315083</v>
      </c>
      <c r="L87" s="119">
        <v>7.3187578710426635</v>
      </c>
      <c r="M87" s="121">
        <v>-5.6264609755217663</v>
      </c>
      <c r="N87" s="120">
        <v>-15.130660250565342</v>
      </c>
      <c r="O87" s="118">
        <v>2.7739573954022063</v>
      </c>
      <c r="P87" s="119">
        <v>-16.581104653377082</v>
      </c>
      <c r="Q87" s="121">
        <v>-25.728168440673059</v>
      </c>
      <c r="R87" s="120">
        <v>4.4008841917654706</v>
      </c>
      <c r="S87" s="118">
        <v>15.693241965105926</v>
      </c>
      <c r="T87" s="119">
        <v>1.6896996705193459</v>
      </c>
      <c r="U87" s="122">
        <v>-7.699315973515013</v>
      </c>
    </row>
    <row r="88" spans="1:21" s="192" customFormat="1" ht="13.5" customHeight="1" thickBot="1" x14ac:dyDescent="0.2">
      <c r="A88" s="109" t="s">
        <v>48</v>
      </c>
      <c r="B88" s="110">
        <v>-3.4240646606670424</v>
      </c>
      <c r="C88" s="111">
        <v>0.74898440365855379</v>
      </c>
      <c r="D88" s="112">
        <v>-7.3090927197550428</v>
      </c>
      <c r="E88" s="112">
        <v>8.2882916850125952</v>
      </c>
      <c r="F88" s="113">
        <v>-0.78181714845236172</v>
      </c>
      <c r="G88" s="111">
        <v>6.0657782786841921</v>
      </c>
      <c r="H88" s="112">
        <v>-5.3471076882616728</v>
      </c>
      <c r="I88" s="114">
        <v>6.5147442177180324</v>
      </c>
      <c r="J88" s="113">
        <v>7.2768726099472758</v>
      </c>
      <c r="K88" s="111">
        <v>14.175811172683979</v>
      </c>
      <c r="L88" s="112">
        <v>-7.2207102549970585</v>
      </c>
      <c r="M88" s="114">
        <v>2.8960290931551356</v>
      </c>
      <c r="N88" s="113">
        <v>-4.3248629310913174</v>
      </c>
      <c r="O88" s="111">
        <v>-8.62215672832113</v>
      </c>
      <c r="P88" s="112">
        <v>-5.0353339159529327</v>
      </c>
      <c r="Q88" s="114">
        <v>7.7441886267999678</v>
      </c>
      <c r="R88" s="113">
        <v>-8.5927685680957921</v>
      </c>
      <c r="S88" s="111">
        <v>-9.9630641506224578</v>
      </c>
      <c r="T88" s="112">
        <v>-11.113434393763228</v>
      </c>
      <c r="U88" s="115">
        <v>11.631061475096871</v>
      </c>
    </row>
    <row r="89" spans="1:21" s="192" customFormat="1" ht="13.5" customHeight="1" thickTop="1" x14ac:dyDescent="0.15">
      <c r="A89" s="56" t="s">
        <v>33</v>
      </c>
      <c r="B89" s="188">
        <v>9.112809097054253E-2</v>
      </c>
      <c r="C89" s="118">
        <v>-4.5526357738555134</v>
      </c>
      <c r="D89" s="119">
        <v>0.60516322035842052</v>
      </c>
      <c r="E89" s="121">
        <v>10.192441245201536</v>
      </c>
      <c r="F89" s="189">
        <v>-0.55283433409594807</v>
      </c>
      <c r="G89" s="118">
        <v>-4.0650994822792796</v>
      </c>
      <c r="H89" s="119">
        <v>-0.79601284171398845</v>
      </c>
      <c r="I89" s="121">
        <v>11.140674075257323</v>
      </c>
      <c r="J89" s="189">
        <v>-6.4822750604802337</v>
      </c>
      <c r="K89" s="118">
        <v>-7.0848550121400677</v>
      </c>
      <c r="L89" s="119">
        <v>-7.5835828758852699</v>
      </c>
      <c r="M89" s="121">
        <v>2.2872550598377188</v>
      </c>
      <c r="N89" s="189">
        <v>1.7782553209830638</v>
      </c>
      <c r="O89" s="118">
        <v>1.6210971583732459</v>
      </c>
      <c r="P89" s="119">
        <v>0.16576058091743562</v>
      </c>
      <c r="Q89" s="121">
        <v>13.780972954719701</v>
      </c>
      <c r="R89" s="189">
        <v>1.5232298438483411</v>
      </c>
      <c r="S89" s="118">
        <v>-5.5927066459861976</v>
      </c>
      <c r="T89" s="119">
        <v>3.8121731102447569</v>
      </c>
      <c r="U89" s="122">
        <v>8.2031387388609147</v>
      </c>
    </row>
    <row r="90" spans="1:21" s="192" customFormat="1" ht="13.5" customHeight="1" x14ac:dyDescent="0.15">
      <c r="A90" s="187" t="s">
        <v>18</v>
      </c>
      <c r="B90" s="190">
        <v>2.1714283012443758</v>
      </c>
      <c r="C90" s="104">
        <v>7.0524930037441749</v>
      </c>
      <c r="D90" s="105">
        <v>1.8944835324901561</v>
      </c>
      <c r="E90" s="105">
        <v>-8.3725235000977278</v>
      </c>
      <c r="F90" s="191">
        <v>0.21687098159949869</v>
      </c>
      <c r="G90" s="104">
        <v>4.4283434465498033</v>
      </c>
      <c r="H90" s="105">
        <v>0.14906279330801908</v>
      </c>
      <c r="I90" s="107">
        <v>-9.8771098133031927</v>
      </c>
      <c r="J90" s="191">
        <v>8.3929685801290503</v>
      </c>
      <c r="K90" s="104">
        <v>7.8348733382831028</v>
      </c>
      <c r="L90" s="105">
        <v>14.064337479828964</v>
      </c>
      <c r="M90" s="107">
        <v>-5.2644478413205036</v>
      </c>
      <c r="N90" s="191">
        <v>-2.7365832358239572</v>
      </c>
      <c r="O90" s="104">
        <v>-1.43661477469837</v>
      </c>
      <c r="P90" s="105">
        <v>-1.6701356097735953</v>
      </c>
      <c r="Q90" s="107">
        <v>-11.113756342564457</v>
      </c>
      <c r="R90" s="191">
        <v>6.4292624837064807</v>
      </c>
      <c r="S90" s="104">
        <v>12.741227306903127</v>
      </c>
      <c r="T90" s="105">
        <v>5.7120672285880403</v>
      </c>
      <c r="U90" s="108">
        <v>-5.1303510083058939</v>
      </c>
    </row>
    <row r="91" spans="1:21" s="192" customFormat="1" ht="13.5" customHeight="1" thickBot="1" x14ac:dyDescent="0.2">
      <c r="A91" s="109" t="s">
        <v>49</v>
      </c>
      <c r="B91" s="110">
        <v>-6.9741664785195212</v>
      </c>
      <c r="C91" s="111">
        <v>2.4994574684198625</v>
      </c>
      <c r="D91" s="112">
        <v>-12.241064754228432</v>
      </c>
      <c r="E91" s="112">
        <v>-0.99069759902651811</v>
      </c>
      <c r="F91" s="113">
        <v>-6.602776507500252</v>
      </c>
      <c r="G91" s="111">
        <v>6.346420717731732</v>
      </c>
      <c r="H91" s="112">
        <v>-12.948498873731054</v>
      </c>
      <c r="I91" s="114">
        <v>-3.4506228585234311</v>
      </c>
      <c r="J91" s="113">
        <v>5.7333970414687769</v>
      </c>
      <c r="K91" s="111">
        <v>9.1871591716996761</v>
      </c>
      <c r="L91" s="112">
        <v>-2.7668740781233225</v>
      </c>
      <c r="M91" s="114">
        <v>8.6000598688561922</v>
      </c>
      <c r="N91" s="113">
        <v>-11.56888536788091</v>
      </c>
      <c r="O91" s="111">
        <v>0.99551141055809467</v>
      </c>
      <c r="P91" s="112">
        <v>-14.492578928998057</v>
      </c>
      <c r="Q91" s="114">
        <v>-6.8939956485666585</v>
      </c>
      <c r="R91" s="113">
        <v>-7.735982832051377</v>
      </c>
      <c r="S91" s="111">
        <v>-5.2252267584173779</v>
      </c>
      <c r="T91" s="112">
        <v>-10.775190352009488</v>
      </c>
      <c r="U91" s="115">
        <v>4.0448735773416189</v>
      </c>
    </row>
    <row r="92" spans="1:21" s="192" customFormat="1" ht="13.5" customHeight="1" thickTop="1" x14ac:dyDescent="0.15">
      <c r="A92" s="56" t="s">
        <v>50</v>
      </c>
      <c r="B92" s="117">
        <v>-12.697194317713141</v>
      </c>
      <c r="C92" s="123">
        <v>9.111058203456011</v>
      </c>
      <c r="D92" s="124">
        <v>-19.388352766370048</v>
      </c>
      <c r="E92" s="125">
        <v>-24.295795288307687</v>
      </c>
      <c r="F92" s="120">
        <v>-16.396534959011206</v>
      </c>
      <c r="G92" s="123">
        <v>8.6755445791971653</v>
      </c>
      <c r="H92" s="124">
        <v>-24.02631074952852</v>
      </c>
      <c r="I92" s="125">
        <v>-30.797310631666491</v>
      </c>
      <c r="J92" s="120">
        <v>2.8895704259406614</v>
      </c>
      <c r="K92" s="123">
        <v>3.7867971671174274</v>
      </c>
      <c r="L92" s="124">
        <v>-1.2724400025090148</v>
      </c>
      <c r="M92" s="125">
        <v>11.563497815692102</v>
      </c>
      <c r="N92" s="120">
        <v>-22.825494124636151</v>
      </c>
      <c r="O92" s="123">
        <v>18.188154313373062</v>
      </c>
      <c r="P92" s="124">
        <v>-26.671746384343763</v>
      </c>
      <c r="Q92" s="125">
        <v>-38.251201705102766</v>
      </c>
      <c r="R92" s="120">
        <v>-2.6821534473386777</v>
      </c>
      <c r="S92" s="123">
        <v>10.315738438975799</v>
      </c>
      <c r="T92" s="124">
        <v>-6.7045273392193678</v>
      </c>
      <c r="U92" s="126">
        <v>-8.5705898448119768</v>
      </c>
    </row>
    <row r="93" spans="1:21" s="192" customFormat="1" ht="13.5" customHeight="1" thickBot="1" x14ac:dyDescent="0.2">
      <c r="A93" s="57" t="s">
        <v>51</v>
      </c>
      <c r="B93" s="103">
        <v>-0.2673951555137819</v>
      </c>
      <c r="C93" s="104">
        <v>2.322635571634919</v>
      </c>
      <c r="D93" s="105">
        <v>-2.3609070002936932</v>
      </c>
      <c r="E93" s="107">
        <v>4.5249539930038338</v>
      </c>
      <c r="F93" s="106">
        <v>2.2592470463863208</v>
      </c>
      <c r="G93" s="104">
        <v>7.5762170825896646</v>
      </c>
      <c r="H93" s="105">
        <v>9.2020882613795152E-2</v>
      </c>
      <c r="I93" s="107">
        <v>-3.582937651354527</v>
      </c>
      <c r="J93" s="106">
        <v>8.3848507418963152</v>
      </c>
      <c r="K93" s="104">
        <v>20.566187499025261</v>
      </c>
      <c r="L93" s="105">
        <v>-18.312171039333222</v>
      </c>
      <c r="M93" s="107">
        <v>-12.442170933960767</v>
      </c>
      <c r="N93" s="106">
        <v>-0.46309395612973958</v>
      </c>
      <c r="O93" s="104">
        <v>-14.619971297305469</v>
      </c>
      <c r="P93" s="105">
        <v>2.9729045927629869</v>
      </c>
      <c r="Q93" s="107">
        <v>-0.76644545848142798</v>
      </c>
      <c r="R93" s="106">
        <v>-6.1436948287119719</v>
      </c>
      <c r="S93" s="104">
        <v>-11.99330421515802</v>
      </c>
      <c r="T93" s="105">
        <v>-7.8236513041789095</v>
      </c>
      <c r="U93" s="108">
        <v>19.36812622257122</v>
      </c>
    </row>
    <row r="94" spans="1:21" s="192" customFormat="1" ht="13.5" customHeight="1" thickTop="1" x14ac:dyDescent="0.15">
      <c r="A94" s="64" t="s">
        <v>23</v>
      </c>
      <c r="B94" s="127">
        <v>-12.697194317713084</v>
      </c>
      <c r="C94" s="128">
        <v>9.1110582034559684</v>
      </c>
      <c r="D94" s="129">
        <v>-19.388352766370048</v>
      </c>
      <c r="E94" s="130">
        <v>-24.295795288307687</v>
      </c>
      <c r="F94" s="131">
        <v>-16.396534959011234</v>
      </c>
      <c r="G94" s="128">
        <v>8.6755445791972079</v>
      </c>
      <c r="H94" s="129">
        <v>-24.026310749528506</v>
      </c>
      <c r="I94" s="130">
        <v>-30.797310631666448</v>
      </c>
      <c r="J94" s="131">
        <v>2.8895704259407182</v>
      </c>
      <c r="K94" s="128">
        <v>3.7867971671174132</v>
      </c>
      <c r="L94" s="129">
        <v>-1.2724400025089295</v>
      </c>
      <c r="M94" s="130">
        <v>11.563497815692216</v>
      </c>
      <c r="N94" s="131">
        <v>-22.825494124636108</v>
      </c>
      <c r="O94" s="128">
        <v>18.188154313373104</v>
      </c>
      <c r="P94" s="129">
        <v>-26.671746384343805</v>
      </c>
      <c r="Q94" s="130">
        <v>-38.251201705102787</v>
      </c>
      <c r="R94" s="131">
        <v>-2.6821534473388198</v>
      </c>
      <c r="S94" s="128">
        <v>10.315738438975714</v>
      </c>
      <c r="T94" s="129">
        <v>-6.7045273392193678</v>
      </c>
      <c r="U94" s="132">
        <v>-8.5705898448120195</v>
      </c>
    </row>
    <row r="95" spans="1:21" s="192" customFormat="1" ht="13.5" customHeight="1" x14ac:dyDescent="0.15">
      <c r="A95" s="42" t="s">
        <v>37</v>
      </c>
      <c r="B95" s="133">
        <v>-4.423555984606466</v>
      </c>
      <c r="C95" s="134">
        <v>-0.8173348212864795</v>
      </c>
      <c r="D95" s="135">
        <v>-11.250404549427699</v>
      </c>
      <c r="E95" s="136">
        <v>30.353454526744173</v>
      </c>
      <c r="F95" s="137">
        <v>-3.3630061736366912</v>
      </c>
      <c r="G95" s="134">
        <v>0.64874786084210712</v>
      </c>
      <c r="H95" s="135">
        <v>-12.459819486200473</v>
      </c>
      <c r="I95" s="136">
        <v>45.022972506155668</v>
      </c>
      <c r="J95" s="137">
        <v>4.7382322369805081</v>
      </c>
      <c r="K95" s="134">
        <v>4.9420363148450406</v>
      </c>
      <c r="L95" s="135">
        <v>0.18143471598584426</v>
      </c>
      <c r="M95" s="136">
        <v>23.965955794424715</v>
      </c>
      <c r="N95" s="137">
        <v>-6.7492243027474501</v>
      </c>
      <c r="O95" s="134">
        <v>-6.4872062804411996</v>
      </c>
      <c r="P95" s="135">
        <v>-14.707564328134978</v>
      </c>
      <c r="Q95" s="136">
        <v>50.935429359884694</v>
      </c>
      <c r="R95" s="137">
        <v>-6.298547097163862</v>
      </c>
      <c r="S95" s="134">
        <v>-3.2953575396502401</v>
      </c>
      <c r="T95" s="135">
        <v>-9.0845459485336733</v>
      </c>
      <c r="U95" s="138">
        <v>2.7809826514798601</v>
      </c>
    </row>
    <row r="96" spans="1:21" s="192" customFormat="1" ht="13.5" customHeight="1" x14ac:dyDescent="0.15">
      <c r="A96" s="42" t="s">
        <v>43</v>
      </c>
      <c r="B96" s="133">
        <v>-5.5395017547813552</v>
      </c>
      <c r="C96" s="134">
        <v>2.6741719352152131</v>
      </c>
      <c r="D96" s="135">
        <v>-9.7250637926645283</v>
      </c>
      <c r="E96" s="136">
        <v>-5.0029100468337901</v>
      </c>
      <c r="F96" s="137">
        <v>-1.9678404090335135</v>
      </c>
      <c r="G96" s="134">
        <v>9.7890851200436657</v>
      </c>
      <c r="H96" s="135">
        <v>-6.9570536642707026</v>
      </c>
      <c r="I96" s="136">
        <v>-8.0655887171541707</v>
      </c>
      <c r="J96" s="137">
        <v>6.6402954419001503</v>
      </c>
      <c r="K96" s="134">
        <v>18.084456557303469</v>
      </c>
      <c r="L96" s="135">
        <v>-17.687788517737985</v>
      </c>
      <c r="M96" s="136">
        <v>5.2680343603258564</v>
      </c>
      <c r="N96" s="137">
        <v>-6.2365855099689327</v>
      </c>
      <c r="O96" s="134">
        <v>-7.7748097656908328</v>
      </c>
      <c r="P96" s="135">
        <v>-4.8894692192464078</v>
      </c>
      <c r="Q96" s="136">
        <v>-13.263232889409238</v>
      </c>
      <c r="R96" s="137">
        <v>-12.448843736095895</v>
      </c>
      <c r="S96" s="134">
        <v>-11.878727720000356</v>
      </c>
      <c r="T96" s="135">
        <v>-14.893668908521988</v>
      </c>
      <c r="U96" s="138">
        <v>1.2131363867750906</v>
      </c>
    </row>
    <row r="97" spans="1:21" s="192" customFormat="1" ht="13.5" customHeight="1" x14ac:dyDescent="0.15">
      <c r="A97" s="42" t="s">
        <v>44</v>
      </c>
      <c r="B97" s="133">
        <v>-3.6876260548790754</v>
      </c>
      <c r="C97" s="134">
        <v>-1.7642288434072242</v>
      </c>
      <c r="D97" s="135">
        <v>-6.3685356240132478</v>
      </c>
      <c r="E97" s="136">
        <v>7.9092199567335513</v>
      </c>
      <c r="F97" s="137">
        <v>-0.72238894468213743</v>
      </c>
      <c r="G97" s="134">
        <v>4.6907043499052179</v>
      </c>
      <c r="H97" s="135">
        <v>-3.2714077867368303</v>
      </c>
      <c r="I97" s="136">
        <v>-0.21205723840328972</v>
      </c>
      <c r="J97" s="137">
        <v>9.0949455956217236</v>
      </c>
      <c r="K97" s="134">
        <v>9.0593195372741491</v>
      </c>
      <c r="L97" s="135">
        <v>12.504398171489782</v>
      </c>
      <c r="M97" s="136">
        <v>-1.2517979844715228</v>
      </c>
      <c r="N97" s="137">
        <v>-4.6111188445957794</v>
      </c>
      <c r="O97" s="134">
        <v>-3.0906059492699711</v>
      </c>
      <c r="P97" s="135">
        <v>-5.4946377477371584</v>
      </c>
      <c r="Q97" s="136">
        <v>0.16354771487586106</v>
      </c>
      <c r="R97" s="137">
        <v>-9.0638842214807624</v>
      </c>
      <c r="S97" s="134">
        <v>-12.624248423874818</v>
      </c>
      <c r="T97" s="135">
        <v>-12.201927276499404</v>
      </c>
      <c r="U97" s="138">
        <v>22.449500767755111</v>
      </c>
    </row>
    <row r="98" spans="1:21" s="192" customFormat="1" ht="13.5" customHeight="1" thickBot="1" x14ac:dyDescent="0.2">
      <c r="A98" s="109" t="s">
        <v>45</v>
      </c>
      <c r="B98" s="110">
        <v>-0.26739515551385296</v>
      </c>
      <c r="C98" s="139">
        <v>2.322635571634919</v>
      </c>
      <c r="D98" s="140">
        <v>-2.3609070002937074</v>
      </c>
      <c r="E98" s="141">
        <v>4.5249539930039901</v>
      </c>
      <c r="F98" s="113">
        <v>2.2592470463862639</v>
      </c>
      <c r="G98" s="139">
        <v>7.5762170825897357</v>
      </c>
      <c r="H98" s="140">
        <v>9.2020882613837784E-2</v>
      </c>
      <c r="I98" s="141">
        <v>-3.582937651354527</v>
      </c>
      <c r="J98" s="113">
        <v>8.3848507418962299</v>
      </c>
      <c r="K98" s="139">
        <v>20.566187499025276</v>
      </c>
      <c r="L98" s="140">
        <v>-18.312171039333236</v>
      </c>
      <c r="M98" s="141">
        <v>-12.442170933960767</v>
      </c>
      <c r="N98" s="113">
        <v>-0.46309395612973958</v>
      </c>
      <c r="O98" s="139">
        <v>-14.619971297305511</v>
      </c>
      <c r="P98" s="140">
        <v>2.9729045927630011</v>
      </c>
      <c r="Q98" s="141">
        <v>-0.7664454584813285</v>
      </c>
      <c r="R98" s="113">
        <v>-6.1436948287120146</v>
      </c>
      <c r="S98" s="139">
        <v>-11.993304215157977</v>
      </c>
      <c r="T98" s="140">
        <v>-7.8236513041789095</v>
      </c>
      <c r="U98" s="142">
        <v>19.368126222571334</v>
      </c>
    </row>
    <row r="99" spans="1:21" s="192" customFormat="1" ht="13.5" hidden="1" customHeight="1" thickTop="1" x14ac:dyDescent="0.15">
      <c r="A99" s="64" t="s">
        <v>34</v>
      </c>
      <c r="B99" s="127">
        <v>-4.6027968532109753</v>
      </c>
      <c r="C99" s="128">
        <v>-0.13762993549660507</v>
      </c>
      <c r="D99" s="129">
        <v>-7.3906368909588167</v>
      </c>
      <c r="E99" s="130">
        <v>1.7504276338114835</v>
      </c>
      <c r="F99" s="131">
        <v>-0.96246861526874739</v>
      </c>
      <c r="G99" s="128">
        <v>2.7494914138493414</v>
      </c>
      <c r="H99" s="129">
        <v>-3.9022253582860884</v>
      </c>
      <c r="I99" s="130">
        <v>9.5867875081164726</v>
      </c>
      <c r="J99" s="131">
        <v>3.3958214290538109</v>
      </c>
      <c r="K99" s="128">
        <v>-1.2706344139947703</v>
      </c>
      <c r="L99" s="129">
        <v>-1.3030160989206649</v>
      </c>
      <c r="M99" s="130">
        <v>88.458692905772011</v>
      </c>
      <c r="N99" s="131">
        <v>-2.1206181457718856</v>
      </c>
      <c r="O99" s="128">
        <v>8.3256538816339543</v>
      </c>
      <c r="P99" s="129">
        <v>-4.1210685023146567</v>
      </c>
      <c r="Q99" s="130">
        <v>-1.0457212356989629</v>
      </c>
      <c r="R99" s="131">
        <v>-11.663073081770776</v>
      </c>
      <c r="S99" s="128">
        <v>-5.0175015703240859</v>
      </c>
      <c r="T99" s="129">
        <v>-14.577915307971651</v>
      </c>
      <c r="U99" s="132">
        <v>-13.341516310394809</v>
      </c>
    </row>
    <row r="100" spans="1:21" s="192" customFormat="1" ht="13.5" hidden="1" customHeight="1" x14ac:dyDescent="0.15">
      <c r="A100" s="42" t="s">
        <v>7</v>
      </c>
      <c r="B100" s="133">
        <v>-8.6287417601205618</v>
      </c>
      <c r="C100" s="134">
        <v>8.9570565953158763</v>
      </c>
      <c r="D100" s="135">
        <v>-19.212819316815256</v>
      </c>
      <c r="E100" s="136">
        <v>41.853988755488359</v>
      </c>
      <c r="F100" s="137">
        <v>-10.27423126799593</v>
      </c>
      <c r="G100" s="134">
        <v>14.429266812069244</v>
      </c>
      <c r="H100" s="135">
        <v>-21.867296745043944</v>
      </c>
      <c r="I100" s="136">
        <v>40.342869750445743</v>
      </c>
      <c r="J100" s="137">
        <v>28.210412215292138</v>
      </c>
      <c r="K100" s="134">
        <v>31.150436434504115</v>
      </c>
      <c r="L100" s="135">
        <v>22.996224998262107</v>
      </c>
      <c r="M100" s="136">
        <v>27.248206099909098</v>
      </c>
      <c r="N100" s="137">
        <v>-18.952530347069001</v>
      </c>
      <c r="O100" s="134">
        <v>-4.7223672177451164</v>
      </c>
      <c r="P100" s="135">
        <v>-25.920207416736716</v>
      </c>
      <c r="Q100" s="136">
        <v>43.539296975714279</v>
      </c>
      <c r="R100" s="137">
        <v>-5.16877121204773</v>
      </c>
      <c r="S100" s="134">
        <v>0.67660034211431253</v>
      </c>
      <c r="T100" s="135">
        <v>-12.921629051601201</v>
      </c>
      <c r="U100" s="138">
        <v>44.983309815072147</v>
      </c>
    </row>
    <row r="101" spans="1:21" s="192" customFormat="1" ht="13.5" hidden="1" customHeight="1" x14ac:dyDescent="0.15">
      <c r="A101" s="42" t="s">
        <v>8</v>
      </c>
      <c r="B101" s="133">
        <v>1.5423498722517053</v>
      </c>
      <c r="C101" s="134">
        <v>2.8271083456576065</v>
      </c>
      <c r="D101" s="135">
        <v>1.0518774633377177</v>
      </c>
      <c r="E101" s="136">
        <v>1.3176916049719978</v>
      </c>
      <c r="F101" s="137">
        <v>4.311873844244559</v>
      </c>
      <c r="G101" s="134">
        <v>4.8330693145443462</v>
      </c>
      <c r="H101" s="135">
        <v>5.3006644537236838</v>
      </c>
      <c r="I101" s="136">
        <v>-4.5973688677619009</v>
      </c>
      <c r="J101" s="137">
        <v>-0.53381815535711041</v>
      </c>
      <c r="K101" s="134">
        <v>-6.3281260967325323</v>
      </c>
      <c r="L101" s="135">
        <v>5.6759310266680956</v>
      </c>
      <c r="M101" s="136">
        <v>11.435570397822829</v>
      </c>
      <c r="N101" s="137">
        <v>6.4213999048050141</v>
      </c>
      <c r="O101" s="134">
        <v>25.89997484288611</v>
      </c>
      <c r="P101" s="135">
        <v>5.2234089087477287</v>
      </c>
      <c r="Q101" s="136">
        <v>-10.41332470852899</v>
      </c>
      <c r="R101" s="137">
        <v>-4.3649455626675149</v>
      </c>
      <c r="S101" s="134">
        <v>-1.1401142845910499</v>
      </c>
      <c r="T101" s="135">
        <v>-8.1577866653674675</v>
      </c>
      <c r="U101" s="138">
        <v>15.505997372501184</v>
      </c>
    </row>
    <row r="102" spans="1:21" s="192" customFormat="1" ht="13.5" hidden="1" customHeight="1" x14ac:dyDescent="0.15">
      <c r="A102" s="42" t="s">
        <v>9</v>
      </c>
      <c r="B102" s="133">
        <v>0.91867983879683379</v>
      </c>
      <c r="C102" s="134">
        <v>1.539047862487152</v>
      </c>
      <c r="D102" s="135">
        <v>5.8018108390896828E-2</v>
      </c>
      <c r="E102" s="136">
        <v>4.9324737243233869</v>
      </c>
      <c r="F102" s="137">
        <v>4.4580321530491602</v>
      </c>
      <c r="G102" s="134">
        <v>2.7482629553798716</v>
      </c>
      <c r="H102" s="135">
        <v>6.2943611622062008</v>
      </c>
      <c r="I102" s="136">
        <v>-3.0089864960290811</v>
      </c>
      <c r="J102" s="137">
        <v>3.7925006560153918</v>
      </c>
      <c r="K102" s="134">
        <v>2.3857983502579145</v>
      </c>
      <c r="L102" s="135">
        <v>13.37438722743623</v>
      </c>
      <c r="M102" s="136">
        <v>-14.782242399424177</v>
      </c>
      <c r="N102" s="137">
        <v>4.7329315599948956</v>
      </c>
      <c r="O102" s="134">
        <v>3.4598491484039187</v>
      </c>
      <c r="P102" s="135">
        <v>5.2337569954263188</v>
      </c>
      <c r="Q102" s="136">
        <v>2.2696452401274883</v>
      </c>
      <c r="R102" s="137">
        <v>-6.5107740632751643</v>
      </c>
      <c r="S102" s="134">
        <v>-0.87531747573105179</v>
      </c>
      <c r="T102" s="135">
        <v>-13.256603694750169</v>
      </c>
      <c r="U102" s="138">
        <v>22.223416935611496</v>
      </c>
    </row>
    <row r="103" spans="1:21" s="192" customFormat="1" ht="13.5" hidden="1" customHeight="1" x14ac:dyDescent="0.15">
      <c r="A103" s="42" t="s">
        <v>10</v>
      </c>
      <c r="B103" s="133">
        <v>-9.1145928878267739</v>
      </c>
      <c r="C103" s="134">
        <v>-12.336299635954788</v>
      </c>
      <c r="D103" s="135">
        <v>-10.681117129610982</v>
      </c>
      <c r="E103" s="136">
        <v>11.904866346047754</v>
      </c>
      <c r="F103" s="137">
        <v>-2.3390948220480965</v>
      </c>
      <c r="G103" s="134">
        <v>-8.5898425582306714</v>
      </c>
      <c r="H103" s="135">
        <v>-3.0848471623029639</v>
      </c>
      <c r="I103" s="136">
        <v>24.045543704266109</v>
      </c>
      <c r="J103" s="137">
        <v>-7.6216543568806117</v>
      </c>
      <c r="K103" s="134">
        <v>-7.7915839976928112</v>
      </c>
      <c r="L103" s="135">
        <v>-9.1887865317567616</v>
      </c>
      <c r="M103" s="136">
        <v>-0.27207564001923856</v>
      </c>
      <c r="N103" s="137">
        <v>0.16100048050329008</v>
      </c>
      <c r="O103" s="134">
        <v>-10.44250036328684</v>
      </c>
      <c r="P103" s="135">
        <v>-2.0599035456862254</v>
      </c>
      <c r="Q103" s="136">
        <v>32.903376756727283</v>
      </c>
      <c r="R103" s="137">
        <v>-21.258458298416272</v>
      </c>
      <c r="S103" s="134">
        <v>-19.886137531290885</v>
      </c>
      <c r="T103" s="135">
        <v>-23.713840364578047</v>
      </c>
      <c r="U103" s="138">
        <v>-8.5003280463422044</v>
      </c>
    </row>
    <row r="104" spans="1:21" s="192" customFormat="1" ht="13.5" hidden="1" customHeight="1" x14ac:dyDescent="0.15">
      <c r="A104" s="42" t="s">
        <v>11</v>
      </c>
      <c r="B104" s="133">
        <v>-7.8331593387686382</v>
      </c>
      <c r="C104" s="134">
        <v>-18.689754946596949</v>
      </c>
      <c r="D104" s="135">
        <v>-4.4986113527383793</v>
      </c>
      <c r="E104" s="136">
        <v>10.788840145287693</v>
      </c>
      <c r="F104" s="137">
        <v>-9.7977175676308264</v>
      </c>
      <c r="G104" s="134">
        <v>-23.541937735301104</v>
      </c>
      <c r="H104" s="135">
        <v>-4.3593959634815178</v>
      </c>
      <c r="I104" s="136">
        <v>8.772327139569569</v>
      </c>
      <c r="J104" s="137">
        <v>-24.976468156291162</v>
      </c>
      <c r="K104" s="134">
        <v>-25.578356987070222</v>
      </c>
      <c r="L104" s="135">
        <v>-30.406225955617629</v>
      </c>
      <c r="M104" s="136">
        <v>7.8848718348886564</v>
      </c>
      <c r="N104" s="137">
        <v>-1.5030752538965402</v>
      </c>
      <c r="O104" s="134">
        <v>-18.65027296700022</v>
      </c>
      <c r="P104" s="135">
        <v>0.73382947772282137</v>
      </c>
      <c r="Q104" s="136">
        <v>9.0958360178594546</v>
      </c>
      <c r="R104" s="137">
        <v>-2.9561171063750606</v>
      </c>
      <c r="S104" s="134">
        <v>-4.4684894425951427</v>
      </c>
      <c r="T104" s="135">
        <v>-4.8231175359145197</v>
      </c>
      <c r="U104" s="138">
        <v>15.060594949929907</v>
      </c>
    </row>
    <row r="105" spans="1:21" s="192" customFormat="1" ht="13.5" hidden="1" customHeight="1" x14ac:dyDescent="0.15">
      <c r="A105" s="42" t="s">
        <v>12</v>
      </c>
      <c r="B105" s="133">
        <v>2.8247007894985074</v>
      </c>
      <c r="C105" s="134">
        <v>16.01494834160458</v>
      </c>
      <c r="D105" s="135">
        <v>-4.6590502143783397</v>
      </c>
      <c r="E105" s="136">
        <v>15.270523265887931</v>
      </c>
      <c r="F105" s="137">
        <v>5.2620747938036772</v>
      </c>
      <c r="G105" s="134">
        <v>17.525591122830804</v>
      </c>
      <c r="H105" s="135">
        <v>-1.6957040737304254</v>
      </c>
      <c r="I105" s="136">
        <v>18.183335442413039</v>
      </c>
      <c r="J105" s="137">
        <v>15.378457424413611</v>
      </c>
      <c r="K105" s="134">
        <v>18.354184679631189</v>
      </c>
      <c r="L105" s="135">
        <v>5.8222513638861813</v>
      </c>
      <c r="M105" s="136">
        <v>23.296037225876191</v>
      </c>
      <c r="N105" s="137">
        <v>1.3476824109381056</v>
      </c>
      <c r="O105" s="134">
        <v>15.888211104852147</v>
      </c>
      <c r="P105" s="135">
        <v>-2.7078893418204188</v>
      </c>
      <c r="Q105" s="136">
        <v>16.249261689734112</v>
      </c>
      <c r="R105" s="137">
        <v>-1.9980054833811778</v>
      </c>
      <c r="S105" s="134">
        <v>13.213598746171314</v>
      </c>
      <c r="T105" s="135">
        <v>-10.702081406316154</v>
      </c>
      <c r="U105" s="138">
        <v>9.5758748855241436</v>
      </c>
    </row>
    <row r="106" spans="1:21" s="192" customFormat="1" ht="13.5" hidden="1" customHeight="1" x14ac:dyDescent="0.15">
      <c r="A106" s="42" t="s">
        <v>13</v>
      </c>
      <c r="B106" s="133">
        <v>-3.7208525281298535</v>
      </c>
      <c r="C106" s="134">
        <v>-3.9439541448197559</v>
      </c>
      <c r="D106" s="135">
        <v>-7.5179989394859774</v>
      </c>
      <c r="E106" s="136">
        <v>26.737572507844362</v>
      </c>
      <c r="F106" s="137">
        <v>5.1687422777316101</v>
      </c>
      <c r="G106" s="134">
        <v>9.7103875729765292</v>
      </c>
      <c r="H106" s="135">
        <v>-0.48748362077189711</v>
      </c>
      <c r="I106" s="136">
        <v>35.664458084668638</v>
      </c>
      <c r="J106" s="137">
        <v>12.511730167539966</v>
      </c>
      <c r="K106" s="134">
        <v>21.573802771266344</v>
      </c>
      <c r="L106" s="135">
        <v>-7.1834714811155465</v>
      </c>
      <c r="M106" s="136">
        <v>16.331737484479319</v>
      </c>
      <c r="N106" s="137">
        <v>3.0201115991104359</v>
      </c>
      <c r="O106" s="134">
        <v>-4.6793593931238888</v>
      </c>
      <c r="P106" s="135">
        <v>0.27107710485879011</v>
      </c>
      <c r="Q106" s="136">
        <v>42.012492805536084</v>
      </c>
      <c r="R106" s="137">
        <v>-18.902013562689618</v>
      </c>
      <c r="S106" s="134">
        <v>-21.838898505865217</v>
      </c>
      <c r="T106" s="135">
        <v>-20.843833374602283</v>
      </c>
      <c r="U106" s="138">
        <v>9.3615432410037585</v>
      </c>
    </row>
    <row r="107" spans="1:21" s="192" customFormat="1" ht="13.5" hidden="1" customHeight="1" x14ac:dyDescent="0.15">
      <c r="A107" s="42" t="s">
        <v>14</v>
      </c>
      <c r="B107" s="133">
        <v>-2.4989449681774829</v>
      </c>
      <c r="C107" s="134">
        <v>5.377733405683216E-2</v>
      </c>
      <c r="D107" s="135">
        <v>-3.7346879251627456</v>
      </c>
      <c r="E107" s="136">
        <v>-1.3007528974004288</v>
      </c>
      <c r="F107" s="137">
        <v>-1.7517443288208909</v>
      </c>
      <c r="G107" s="134">
        <v>-0.90362884542713573</v>
      </c>
      <c r="H107" s="135">
        <v>-1.7455507612596222</v>
      </c>
      <c r="I107" s="136">
        <v>-3.6925951742795604</v>
      </c>
      <c r="J107" s="137">
        <v>-4.5943299896114667</v>
      </c>
      <c r="K107" s="134">
        <v>-0.73196902773979389</v>
      </c>
      <c r="L107" s="135">
        <v>2.6182302655575427</v>
      </c>
      <c r="M107" s="136">
        <v>-31.947736501049263</v>
      </c>
      <c r="N107" s="137">
        <v>-0.63651547446261247</v>
      </c>
      <c r="O107" s="134">
        <v>-1.2313762463608242</v>
      </c>
      <c r="P107" s="135">
        <v>-2.3347232052065294</v>
      </c>
      <c r="Q107" s="136">
        <v>14.463777140248666</v>
      </c>
      <c r="R107" s="137">
        <v>-4.0665016279886004</v>
      </c>
      <c r="S107" s="134">
        <v>1.8509534692900758</v>
      </c>
      <c r="T107" s="135">
        <v>-8.0652555287987724</v>
      </c>
      <c r="U107" s="138">
        <v>3.9910968008217651</v>
      </c>
    </row>
    <row r="108" spans="1:21" s="192" customFormat="1" ht="13.5" hidden="1" customHeight="1" x14ac:dyDescent="0.15">
      <c r="A108" s="42" t="s">
        <v>35</v>
      </c>
      <c r="B108" s="133">
        <v>1.0089350497511873</v>
      </c>
      <c r="C108" s="134">
        <v>-4.2931677204843197</v>
      </c>
      <c r="D108" s="135">
        <v>2.7393363517266351</v>
      </c>
      <c r="E108" s="136">
        <v>4.8342734851955669</v>
      </c>
      <c r="F108" s="137">
        <v>4.827636941865137</v>
      </c>
      <c r="G108" s="134">
        <v>2.2058170010285778</v>
      </c>
      <c r="H108" s="135">
        <v>6.3731874541292655</v>
      </c>
      <c r="I108" s="136">
        <v>2.0212027756453068</v>
      </c>
      <c r="J108" s="137">
        <v>4.1656392113291929</v>
      </c>
      <c r="K108" s="134">
        <v>-0.22715247895247614</v>
      </c>
      <c r="L108" s="135">
        <v>30.590440082935828</v>
      </c>
      <c r="M108" s="136">
        <v>-37.900494832472894</v>
      </c>
      <c r="N108" s="137">
        <v>5.0306414100454759</v>
      </c>
      <c r="O108" s="134">
        <v>6.0011470192411736</v>
      </c>
      <c r="P108" s="135">
        <v>3.9360818474571317</v>
      </c>
      <c r="Q108" s="136">
        <v>11.026705939980204</v>
      </c>
      <c r="R108" s="137">
        <v>-6.0118395093961539</v>
      </c>
      <c r="S108" s="134">
        <v>-13.99506459010334</v>
      </c>
      <c r="T108" s="135">
        <v>-4.5813659757879037</v>
      </c>
      <c r="U108" s="138">
        <v>10.210115029917418</v>
      </c>
    </row>
    <row r="109" spans="1:21" s="192" customFormat="1" ht="13.5" hidden="1" customHeight="1" x14ac:dyDescent="0.15">
      <c r="A109" s="42" t="s">
        <v>15</v>
      </c>
      <c r="B109" s="133">
        <v>1.6174451294251639</v>
      </c>
      <c r="C109" s="134">
        <v>2.6665229250108808</v>
      </c>
      <c r="D109" s="135">
        <v>-8.0592963534627415E-2</v>
      </c>
      <c r="E109" s="136">
        <v>9.1751105817707668</v>
      </c>
      <c r="F109" s="137">
        <v>2.7596507381407349</v>
      </c>
      <c r="G109" s="134">
        <v>3.3015443129603028</v>
      </c>
      <c r="H109" s="135">
        <v>0.50678792854060362</v>
      </c>
      <c r="I109" s="136">
        <v>14.555356007622862</v>
      </c>
      <c r="J109" s="137">
        <v>-2.5607048332869908</v>
      </c>
      <c r="K109" s="134">
        <v>8.954391413982421E-2</v>
      </c>
      <c r="L109" s="135">
        <v>-5.7654867732384076</v>
      </c>
      <c r="M109" s="136">
        <v>-14.640047119774152</v>
      </c>
      <c r="N109" s="137">
        <v>4.748538387255536</v>
      </c>
      <c r="O109" s="134">
        <v>9.7518314587057091</v>
      </c>
      <c r="P109" s="135">
        <v>1.2760433458704341</v>
      </c>
      <c r="Q109" s="136">
        <v>22.19600949206675</v>
      </c>
      <c r="R109" s="137">
        <v>-0.84500636287792474</v>
      </c>
      <c r="S109" s="134">
        <v>1.2287756017305185</v>
      </c>
      <c r="T109" s="135">
        <v>-1.3062084083850323</v>
      </c>
      <c r="U109" s="138">
        <v>-3.3156823463622089</v>
      </c>
    </row>
    <row r="110" spans="1:21" s="192" customFormat="1" ht="13.5" hidden="1" customHeight="1" x14ac:dyDescent="0.15">
      <c r="A110" s="79" t="s">
        <v>16</v>
      </c>
      <c r="B110" s="143">
        <v>-5.287494112908206</v>
      </c>
      <c r="C110" s="144">
        <v>-8.4085831749113851</v>
      </c>
      <c r="D110" s="145">
        <v>-7.3814177207879368</v>
      </c>
      <c r="E110" s="146">
        <v>22.613257193617315</v>
      </c>
      <c r="F110" s="147">
        <v>-3.4820244127654689</v>
      </c>
      <c r="G110" s="144">
        <v>-8.9159149632197909</v>
      </c>
      <c r="H110" s="145">
        <v>-3.7698451300261553</v>
      </c>
      <c r="I110" s="146">
        <v>23.523654666905244</v>
      </c>
      <c r="J110" s="147">
        <v>-13.536684501674173</v>
      </c>
      <c r="K110" s="144">
        <v>-10.736852489430106</v>
      </c>
      <c r="L110" s="145">
        <v>-27.810739229514212</v>
      </c>
      <c r="M110" s="146">
        <v>27.46980972951431</v>
      </c>
      <c r="N110" s="147">
        <v>1.6117813052277654</v>
      </c>
      <c r="O110" s="144">
        <v>-4.4057379811743971</v>
      </c>
      <c r="P110" s="145">
        <v>8.5633112724806892E-2</v>
      </c>
      <c r="Q110" s="146">
        <v>22.829992301539946</v>
      </c>
      <c r="R110" s="147">
        <v>-10.040618246205355</v>
      </c>
      <c r="S110" s="144">
        <v>-6.502993588585781</v>
      </c>
      <c r="T110" s="145">
        <v>-15.69539132598014</v>
      </c>
      <c r="U110" s="148">
        <v>20.704634044950382</v>
      </c>
    </row>
    <row r="111" spans="1:21" s="192" customFormat="1" ht="13.5" hidden="1" customHeight="1" x14ac:dyDescent="0.15">
      <c r="A111" s="149" t="s">
        <v>24</v>
      </c>
      <c r="B111" s="150">
        <v>3.1497821365867935</v>
      </c>
      <c r="C111" s="151">
        <v>5.9973095301220951</v>
      </c>
      <c r="D111" s="152">
        <v>2.0329102439595914</v>
      </c>
      <c r="E111" s="153">
        <v>2.0779043823310701</v>
      </c>
      <c r="F111" s="154">
        <v>0.94943454547724571</v>
      </c>
      <c r="G111" s="151">
        <v>11.373693695397606</v>
      </c>
      <c r="H111" s="152">
        <v>-2.1235329472080338</v>
      </c>
      <c r="I111" s="153">
        <v>-7.045541268805195</v>
      </c>
      <c r="J111" s="154">
        <v>6.7559508376831161</v>
      </c>
      <c r="K111" s="151">
        <v>19.035858051183681</v>
      </c>
      <c r="L111" s="152">
        <v>-30.897214112237705</v>
      </c>
      <c r="M111" s="153">
        <v>10.896994366617378</v>
      </c>
      <c r="N111" s="154">
        <v>-0.68052162011467487</v>
      </c>
      <c r="O111" s="151">
        <v>1.6872967336753106</v>
      </c>
      <c r="P111" s="152">
        <v>0.37030266660562461</v>
      </c>
      <c r="Q111" s="153">
        <v>-11.652123522404622</v>
      </c>
      <c r="R111" s="154">
        <v>7.9342094412883313</v>
      </c>
      <c r="S111" s="151">
        <v>-3.8330577671039947</v>
      </c>
      <c r="T111" s="152">
        <v>11.666802143946953</v>
      </c>
      <c r="U111" s="155">
        <v>24.297533768382991</v>
      </c>
    </row>
    <row r="112" spans="1:21" s="192" customFormat="1" ht="13.5" hidden="1" customHeight="1" x14ac:dyDescent="0.15">
      <c r="A112" s="42" t="s">
        <v>7</v>
      </c>
      <c r="B112" s="133">
        <v>5.9063117140247812</v>
      </c>
      <c r="C112" s="134">
        <v>-1.9148685709832591</v>
      </c>
      <c r="D112" s="135">
        <v>11.36626201151816</v>
      </c>
      <c r="E112" s="136">
        <v>-5.9140061678543816</v>
      </c>
      <c r="F112" s="137">
        <v>7.5608905151800769</v>
      </c>
      <c r="G112" s="134">
        <v>-4.4581927923239277</v>
      </c>
      <c r="H112" s="135">
        <v>14.35506266596775</v>
      </c>
      <c r="I112" s="136">
        <v>-3.3919331392201713</v>
      </c>
      <c r="J112" s="137">
        <v>-7.9097539630193268</v>
      </c>
      <c r="K112" s="134">
        <v>-12.779102910263177</v>
      </c>
      <c r="L112" s="135">
        <v>4.0432660481979639</v>
      </c>
      <c r="M112" s="136">
        <v>-18.790448828558155</v>
      </c>
      <c r="N112" s="137">
        <v>13.079623569880255</v>
      </c>
      <c r="O112" s="134">
        <v>8.6604466016339643</v>
      </c>
      <c r="P112" s="135">
        <v>15.901741109845034</v>
      </c>
      <c r="Q112" s="136">
        <v>-5.9739837696952236E-2</v>
      </c>
      <c r="R112" s="137">
        <v>2.6145336247680859</v>
      </c>
      <c r="S112" s="134">
        <v>2.4593632461228339</v>
      </c>
      <c r="T112" s="135">
        <v>5.0104171601539065</v>
      </c>
      <c r="U112" s="138">
        <v>-10.969708033670983</v>
      </c>
    </row>
    <row r="113" spans="1:21" s="192" customFormat="1" ht="13.5" hidden="1" customHeight="1" x14ac:dyDescent="0.15">
      <c r="A113" s="42" t="s">
        <v>8</v>
      </c>
      <c r="B113" s="133">
        <v>-0.83951563667204709</v>
      </c>
      <c r="C113" s="134">
        <v>-8.3477289565653052</v>
      </c>
      <c r="D113" s="135">
        <v>-1.7217964896828306</v>
      </c>
      <c r="E113" s="136">
        <v>29.666926742685263</v>
      </c>
      <c r="F113" s="137">
        <v>-2.8589435916784822</v>
      </c>
      <c r="G113" s="134">
        <v>-8.626395772107287</v>
      </c>
      <c r="H113" s="135">
        <v>-5.7599474527285679</v>
      </c>
      <c r="I113" s="136">
        <v>39.618988220586289</v>
      </c>
      <c r="J113" s="137">
        <v>-11.273096903339706</v>
      </c>
      <c r="K113" s="134">
        <v>-3.5864652669727377</v>
      </c>
      <c r="L113" s="135">
        <v>-24.554784082942803</v>
      </c>
      <c r="M113" s="136">
        <v>2.5305643101132063</v>
      </c>
      <c r="N113" s="137">
        <v>0.56467983442669833</v>
      </c>
      <c r="O113" s="134">
        <v>-15.704193531277994</v>
      </c>
      <c r="P113" s="135">
        <v>-1.874043610435038</v>
      </c>
      <c r="Q113" s="136">
        <v>56.354028115545788</v>
      </c>
      <c r="R113" s="137">
        <v>3.8586525989735492</v>
      </c>
      <c r="S113" s="134">
        <v>-7.7633056243481207</v>
      </c>
      <c r="T113" s="135">
        <v>8.3139609095067328</v>
      </c>
      <c r="U113" s="138">
        <v>9.9499548076603617</v>
      </c>
    </row>
    <row r="114" spans="1:21" s="192" customFormat="1" ht="13.5" hidden="1" customHeight="1" x14ac:dyDescent="0.15">
      <c r="A114" s="42" t="s">
        <v>9</v>
      </c>
      <c r="B114" s="133">
        <v>-0.514950214608632</v>
      </c>
      <c r="C114" s="134">
        <v>-11.21161167279466</v>
      </c>
      <c r="D114" s="135">
        <v>0.61164373859827492</v>
      </c>
      <c r="E114" s="136">
        <v>23.283203008087369</v>
      </c>
      <c r="F114" s="137">
        <v>-3.2819073338248472</v>
      </c>
      <c r="G114" s="134">
        <v>-12.104438452720203</v>
      </c>
      <c r="H114" s="135">
        <v>-5.079601663968333</v>
      </c>
      <c r="I114" s="136">
        <v>37.431657657442884</v>
      </c>
      <c r="J114" s="137">
        <v>-9.4795335104453216</v>
      </c>
      <c r="K114" s="134">
        <v>-14.30215237034264</v>
      </c>
      <c r="L114" s="135">
        <v>-10.664725821151748</v>
      </c>
      <c r="M114" s="136">
        <v>31.29749796035685</v>
      </c>
      <c r="N114" s="137">
        <v>-0.74494930756202393</v>
      </c>
      <c r="O114" s="134">
        <v>-7.8347031956378999</v>
      </c>
      <c r="P114" s="135">
        <v>-4.1782148897266325</v>
      </c>
      <c r="Q114" s="136">
        <v>39.723386398965346</v>
      </c>
      <c r="R114" s="137">
        <v>5.9746180000920504</v>
      </c>
      <c r="S114" s="134">
        <v>-9.3637931522161324</v>
      </c>
      <c r="T114" s="135">
        <v>15.501138254446772</v>
      </c>
      <c r="U114" s="138">
        <v>-1.1626053783497809</v>
      </c>
    </row>
    <row r="115" spans="1:21" s="192" customFormat="1" ht="13.5" hidden="1" customHeight="1" x14ac:dyDescent="0.15">
      <c r="A115" s="42" t="s">
        <v>10</v>
      </c>
      <c r="B115" s="133">
        <v>1.8196894177134482</v>
      </c>
      <c r="C115" s="134">
        <v>-3.1511484051992369</v>
      </c>
      <c r="D115" s="135">
        <v>6.1716738705041223</v>
      </c>
      <c r="E115" s="136">
        <v>-9.6305441907156819</v>
      </c>
      <c r="F115" s="137">
        <v>-0.50216596676408187</v>
      </c>
      <c r="G115" s="134">
        <v>-3.8270888850705234</v>
      </c>
      <c r="H115" s="135">
        <v>3.970369403398962</v>
      </c>
      <c r="I115" s="136">
        <v>-16.362422774067682</v>
      </c>
      <c r="J115" s="137">
        <v>-4.0018718254812171</v>
      </c>
      <c r="K115" s="134">
        <v>-10.150713061522708</v>
      </c>
      <c r="L115" s="135">
        <v>11.83007715987236</v>
      </c>
      <c r="M115" s="136">
        <v>-7.1904227192785157</v>
      </c>
      <c r="N115" s="137">
        <v>1.0254536787522852</v>
      </c>
      <c r="O115" s="134">
        <v>11.283670096575008</v>
      </c>
      <c r="P115" s="135">
        <v>2.7466689705266845</v>
      </c>
      <c r="Q115" s="136">
        <v>-18.869404960583509</v>
      </c>
      <c r="R115" s="137">
        <v>6.981091797137978</v>
      </c>
      <c r="S115" s="134">
        <v>-1.5969297852135185</v>
      </c>
      <c r="T115" s="135">
        <v>10.969680339621206</v>
      </c>
      <c r="U115" s="138">
        <v>5.7084090340616882</v>
      </c>
    </row>
    <row r="116" spans="1:21" s="192" customFormat="1" ht="13.5" hidden="1" customHeight="1" x14ac:dyDescent="0.15">
      <c r="A116" s="42" t="s">
        <v>11</v>
      </c>
      <c r="B116" s="133">
        <v>2.2263414563995951</v>
      </c>
      <c r="C116" s="134">
        <v>-2.4687546034756025</v>
      </c>
      <c r="D116" s="135">
        <v>0.80699022773977447</v>
      </c>
      <c r="E116" s="136">
        <v>25.343756232573838</v>
      </c>
      <c r="F116" s="137">
        <v>1.9945948918208387</v>
      </c>
      <c r="G116" s="134">
        <v>-1.7056118513677774</v>
      </c>
      <c r="H116" s="135">
        <v>-0.77516405131258637</v>
      </c>
      <c r="I116" s="136">
        <v>32.42071298478325</v>
      </c>
      <c r="J116" s="137">
        <v>-2.7091424918363742</v>
      </c>
      <c r="K116" s="134">
        <v>-9.0704026848899986</v>
      </c>
      <c r="L116" s="135">
        <v>-3.958308491030806</v>
      </c>
      <c r="M116" s="136">
        <v>52.439425351354345</v>
      </c>
      <c r="N116" s="137">
        <v>3.952445447035899</v>
      </c>
      <c r="O116" s="134">
        <v>14.47865621891826</v>
      </c>
      <c r="P116" s="135">
        <v>-0.34514329904463636</v>
      </c>
      <c r="Q116" s="136">
        <v>25.204186182049853</v>
      </c>
      <c r="R116" s="137">
        <v>2.7610957463550392</v>
      </c>
      <c r="S116" s="134">
        <v>-4.258880262778888</v>
      </c>
      <c r="T116" s="135">
        <v>4.5129047281297261</v>
      </c>
      <c r="U116" s="138">
        <v>11.171348584775927</v>
      </c>
    </row>
    <row r="117" spans="1:21" s="192" customFormat="1" ht="13.5" hidden="1" customHeight="1" x14ac:dyDescent="0.15">
      <c r="A117" s="42" t="s">
        <v>12</v>
      </c>
      <c r="B117" s="133">
        <v>-2.2279396760291093</v>
      </c>
      <c r="C117" s="134">
        <v>-10.187953877742856</v>
      </c>
      <c r="D117" s="135">
        <v>-0.95301538953685849</v>
      </c>
      <c r="E117" s="136">
        <v>14.510674375938919</v>
      </c>
      <c r="F117" s="137">
        <v>-4.6522035184362522</v>
      </c>
      <c r="G117" s="134">
        <v>-10.566359697844533</v>
      </c>
      <c r="H117" s="135">
        <v>-4.4828486646727299</v>
      </c>
      <c r="I117" s="136">
        <v>11.710665772372565</v>
      </c>
      <c r="J117" s="137">
        <v>-5.9820962161204676</v>
      </c>
      <c r="K117" s="134">
        <v>-9.2960682643438304</v>
      </c>
      <c r="L117" s="135">
        <v>2.5115519509455453</v>
      </c>
      <c r="M117" s="136">
        <v>-5.5166810421396093</v>
      </c>
      <c r="N117" s="137">
        <v>-4.0663802490779375</v>
      </c>
      <c r="O117" s="134">
        <v>-13.129991571833656</v>
      </c>
      <c r="P117" s="135">
        <v>-5.5071084939414163</v>
      </c>
      <c r="Q117" s="136">
        <v>18.622604529699132</v>
      </c>
      <c r="R117" s="137">
        <v>2.9241751398265308</v>
      </c>
      <c r="S117" s="134">
        <v>-9.4595081734999127</v>
      </c>
      <c r="T117" s="135">
        <v>6.9712280015759518</v>
      </c>
      <c r="U117" s="138">
        <v>20.414793259129496</v>
      </c>
    </row>
    <row r="118" spans="1:21" s="192" customFormat="1" ht="13.5" hidden="1" customHeight="1" x14ac:dyDescent="0.15">
      <c r="A118" s="42" t="s">
        <v>13</v>
      </c>
      <c r="B118" s="133">
        <v>-1.7855186479596057</v>
      </c>
      <c r="C118" s="134">
        <v>-9.4168615429282596</v>
      </c>
      <c r="D118" s="135">
        <v>0.73954583611084956</v>
      </c>
      <c r="E118" s="136">
        <v>3.5878728183990916</v>
      </c>
      <c r="F118" s="137">
        <v>-6.3018015787932455</v>
      </c>
      <c r="G118" s="134">
        <v>-9.8909451057367619</v>
      </c>
      <c r="H118" s="135">
        <v>-5.8623480259775533</v>
      </c>
      <c r="I118" s="136">
        <v>-0.27591827443031036</v>
      </c>
      <c r="J118" s="137">
        <v>-2.6048329584430263</v>
      </c>
      <c r="K118" s="134">
        <v>-14.324026343733593</v>
      </c>
      <c r="L118" s="135">
        <v>24.127734172062645</v>
      </c>
      <c r="M118" s="136">
        <v>9.1052136636461398</v>
      </c>
      <c r="N118" s="137">
        <v>-7.4832384265611722</v>
      </c>
      <c r="O118" s="134">
        <v>-3.0328711190958444</v>
      </c>
      <c r="P118" s="135">
        <v>-9.0072201637236731</v>
      </c>
      <c r="Q118" s="136">
        <v>-2.7992434849305852</v>
      </c>
      <c r="R118" s="137">
        <v>8.2163413512875252</v>
      </c>
      <c r="S118" s="134">
        <v>-8.5447509509883872</v>
      </c>
      <c r="T118" s="135">
        <v>16.470995558070783</v>
      </c>
      <c r="U118" s="138">
        <v>12.917529498659235</v>
      </c>
    </row>
    <row r="119" spans="1:21" s="192" customFormat="1" ht="13.5" hidden="1" customHeight="1" x14ac:dyDescent="0.15">
      <c r="A119" s="42" t="s">
        <v>14</v>
      </c>
      <c r="B119" s="133">
        <v>0.16712572048172092</v>
      </c>
      <c r="C119" s="134">
        <v>2.0162326245332594</v>
      </c>
      <c r="D119" s="135">
        <v>-0.42979245588577442</v>
      </c>
      <c r="E119" s="136">
        <v>-0.86102696798448619</v>
      </c>
      <c r="F119" s="137">
        <v>0.749635981559166</v>
      </c>
      <c r="G119" s="134">
        <v>4.7248935038709021</v>
      </c>
      <c r="H119" s="135">
        <v>-0.5402591061720301</v>
      </c>
      <c r="I119" s="136">
        <v>-0.75477137538119621</v>
      </c>
      <c r="J119" s="137">
        <v>-13.135261750927057</v>
      </c>
      <c r="K119" s="134">
        <v>-5.5895449305405265</v>
      </c>
      <c r="L119" s="135">
        <v>-20.254978779334309</v>
      </c>
      <c r="M119" s="136">
        <v>-35.547794985072699</v>
      </c>
      <c r="N119" s="137">
        <v>5.9801033202228098</v>
      </c>
      <c r="O119" s="134">
        <v>24.517664624220231</v>
      </c>
      <c r="P119" s="135">
        <v>2.2564958616459165</v>
      </c>
      <c r="Q119" s="136">
        <v>12.537471549471874</v>
      </c>
      <c r="R119" s="137">
        <v>-1.0844126215021959</v>
      </c>
      <c r="S119" s="134">
        <v>-2.9307650277936119</v>
      </c>
      <c r="T119" s="135">
        <v>-0.17276244872316227</v>
      </c>
      <c r="U119" s="138">
        <v>-1.0787429355170701</v>
      </c>
    </row>
    <row r="120" spans="1:21" s="192" customFormat="1" ht="13.5" hidden="1" customHeight="1" x14ac:dyDescent="0.15">
      <c r="A120" s="42" t="s">
        <v>25</v>
      </c>
      <c r="B120" s="133">
        <v>5.2436986155617262</v>
      </c>
      <c r="C120" s="134">
        <v>12.148398692873073</v>
      </c>
      <c r="D120" s="135">
        <v>-0.39951148176791662</v>
      </c>
      <c r="E120" s="136">
        <v>20.550431945964178</v>
      </c>
      <c r="F120" s="137">
        <v>5.5875903199904116</v>
      </c>
      <c r="G120" s="134">
        <v>20.151194427209873</v>
      </c>
      <c r="H120" s="135">
        <v>-4.0005265882290075</v>
      </c>
      <c r="I120" s="136">
        <v>29.330977371755665</v>
      </c>
      <c r="J120" s="137">
        <v>22.546299021113896</v>
      </c>
      <c r="K120" s="134">
        <v>29.496998337716036</v>
      </c>
      <c r="L120" s="135">
        <v>-5.2543629950260708</v>
      </c>
      <c r="M120" s="136">
        <v>104.29458546535724</v>
      </c>
      <c r="N120" s="137">
        <v>0.42995843200812089</v>
      </c>
      <c r="O120" s="134">
        <v>6.4287540823348479</v>
      </c>
      <c r="P120" s="135">
        <v>-3.8419878501253066</v>
      </c>
      <c r="Q120" s="136">
        <v>19.872741319079964</v>
      </c>
      <c r="R120" s="137">
        <v>4.5385289576686887</v>
      </c>
      <c r="S120" s="134">
        <v>-2.0488800759690662</v>
      </c>
      <c r="T120" s="135">
        <v>7.6879000168142255</v>
      </c>
      <c r="U120" s="138">
        <v>5.0173981147880795</v>
      </c>
    </row>
    <row r="121" spans="1:21" s="192" customFormat="1" ht="13.5" hidden="1" customHeight="1" x14ac:dyDescent="0.15">
      <c r="A121" s="42" t="s">
        <v>15</v>
      </c>
      <c r="B121" s="133">
        <v>-2.5262028977570594</v>
      </c>
      <c r="C121" s="134">
        <v>-5.4282482493846942</v>
      </c>
      <c r="D121" s="135">
        <v>-0.14272833053964007</v>
      </c>
      <c r="E121" s="136">
        <v>-8.6513727430144769</v>
      </c>
      <c r="F121" s="137">
        <v>-5.2051450500908913</v>
      </c>
      <c r="G121" s="134">
        <v>-9.8740447550063806</v>
      </c>
      <c r="H121" s="135">
        <v>-1.4220346311963965</v>
      </c>
      <c r="I121" s="136">
        <v>-13.798914874651203</v>
      </c>
      <c r="J121" s="137">
        <v>-6.5347956763493613</v>
      </c>
      <c r="K121" s="134">
        <v>-13.369028642704578</v>
      </c>
      <c r="L121" s="135">
        <v>17.722091903655325</v>
      </c>
      <c r="M121" s="136">
        <v>-22.708447228756896</v>
      </c>
      <c r="N121" s="137">
        <v>-4.7427711649218196</v>
      </c>
      <c r="O121" s="134">
        <v>-3.4733727927461189</v>
      </c>
      <c r="P121" s="135">
        <v>-3.6066969323402418</v>
      </c>
      <c r="Q121" s="136">
        <v>-12.170113675948528</v>
      </c>
      <c r="R121" s="137">
        <v>3.4592188872170766</v>
      </c>
      <c r="S121" s="134">
        <v>4.8435534158278557</v>
      </c>
      <c r="T121" s="135">
        <v>2.5756788537154307</v>
      </c>
      <c r="U121" s="138">
        <v>5.508103672644495</v>
      </c>
    </row>
    <row r="122" spans="1:21" s="192" customFormat="1" ht="13.5" hidden="1" customHeight="1" x14ac:dyDescent="0.15">
      <c r="A122" s="79" t="s">
        <v>16</v>
      </c>
      <c r="B122" s="143">
        <v>30.237493991768844</v>
      </c>
      <c r="C122" s="144">
        <v>-2.8695462976330077E-2</v>
      </c>
      <c r="D122" s="145">
        <v>48.803246534501</v>
      </c>
      <c r="E122" s="146">
        <v>13.512575027264091</v>
      </c>
      <c r="F122" s="147">
        <v>38.448004098312282</v>
      </c>
      <c r="G122" s="144">
        <v>1.910727196014065</v>
      </c>
      <c r="H122" s="145">
        <v>61.685278014322705</v>
      </c>
      <c r="I122" s="146">
        <v>21.595899280337363</v>
      </c>
      <c r="J122" s="147">
        <v>10.270840920183247</v>
      </c>
      <c r="K122" s="144">
        <v>0.39468907389372987</v>
      </c>
      <c r="L122" s="145">
        <v>47.667426337069827</v>
      </c>
      <c r="M122" s="146">
        <v>9.4525155252469943</v>
      </c>
      <c r="N122" s="147">
        <v>50.594753463253539</v>
      </c>
      <c r="O122" s="144">
        <v>5.4170268749763153</v>
      </c>
      <c r="P122" s="145">
        <v>63.306751888470671</v>
      </c>
      <c r="Q122" s="146">
        <v>23.811118029565165</v>
      </c>
      <c r="R122" s="147">
        <v>7.046421452286026</v>
      </c>
      <c r="S122" s="144">
        <v>-7.1253645568276056</v>
      </c>
      <c r="T122" s="145">
        <v>14.95341457689949</v>
      </c>
      <c r="U122" s="148">
        <v>-3.8296705720773758</v>
      </c>
    </row>
    <row r="123" spans="1:21" s="192" customFormat="1" ht="13.5" customHeight="1" thickTop="1" x14ac:dyDescent="0.15">
      <c r="A123" s="149" t="s">
        <v>17</v>
      </c>
      <c r="B123" s="150">
        <v>0.16370115975581712</v>
      </c>
      <c r="C123" s="151">
        <v>9.9123468399307626</v>
      </c>
      <c r="D123" s="152">
        <v>-3.7610956012487264</v>
      </c>
      <c r="E123" s="153">
        <v>-3.9459208695539729</v>
      </c>
      <c r="F123" s="154">
        <v>-5.7832027081282149</v>
      </c>
      <c r="G123" s="151">
        <v>2.1838645734862894</v>
      </c>
      <c r="H123" s="152">
        <v>-9.9214116546911129</v>
      </c>
      <c r="I123" s="153">
        <v>-3.5099599066935241</v>
      </c>
      <c r="J123" s="154">
        <v>6.326568447725279</v>
      </c>
      <c r="K123" s="151">
        <v>1.2066904176827506</v>
      </c>
      <c r="L123" s="152">
        <v>52.171859488920461</v>
      </c>
      <c r="M123" s="153">
        <v>-23.963539980781931</v>
      </c>
      <c r="N123" s="154">
        <v>-9.4370793012208054</v>
      </c>
      <c r="O123" s="151">
        <v>3.6299497574310919</v>
      </c>
      <c r="P123" s="152">
        <v>-13.626574137547536</v>
      </c>
      <c r="Q123" s="153">
        <v>3.0815970397654695</v>
      </c>
      <c r="R123" s="154">
        <v>12.257823624730975</v>
      </c>
      <c r="S123" s="151">
        <v>26.277892205235688</v>
      </c>
      <c r="T123" s="152">
        <v>8.7540849492087744</v>
      </c>
      <c r="U123" s="155">
        <v>-4.7399441559974065</v>
      </c>
    </row>
    <row r="124" spans="1:21" s="192" customFormat="1" ht="13.5" customHeight="1" x14ac:dyDescent="0.15">
      <c r="A124" s="42" t="s">
        <v>52</v>
      </c>
      <c r="B124" s="133">
        <v>-8.7895988499005995</v>
      </c>
      <c r="C124" s="134">
        <v>5.097729283992976</v>
      </c>
      <c r="D124" s="135">
        <v>-14.010837026662728</v>
      </c>
      <c r="E124" s="136">
        <v>-10.880192189162671</v>
      </c>
      <c r="F124" s="137">
        <v>-16.982451168358168</v>
      </c>
      <c r="G124" s="134">
        <v>1.4019456371350998</v>
      </c>
      <c r="H124" s="135">
        <v>-23.834462650928771</v>
      </c>
      <c r="I124" s="136">
        <v>-13.899981483766183</v>
      </c>
      <c r="J124" s="137">
        <v>4.126591513113496</v>
      </c>
      <c r="K124" s="134">
        <v>11.317617352013045</v>
      </c>
      <c r="L124" s="135">
        <v>-9.8750884036828808</v>
      </c>
      <c r="M124" s="136">
        <v>16.729246955824095</v>
      </c>
      <c r="N124" s="137">
        <v>-23.114827497952248</v>
      </c>
      <c r="O124" s="134">
        <v>-11.146477847483879</v>
      </c>
      <c r="P124" s="135">
        <v>-25.714020346314655</v>
      </c>
      <c r="Q124" s="136">
        <v>-19.285828567579614</v>
      </c>
      <c r="R124" s="137">
        <v>8.2957454258764045</v>
      </c>
      <c r="S124" s="134">
        <v>11.024913246871421</v>
      </c>
      <c r="T124" s="135">
        <v>8.7386261750933727</v>
      </c>
      <c r="U124" s="138">
        <v>-4.3115435254251366</v>
      </c>
    </row>
    <row r="125" spans="1:21" s="192" customFormat="1" ht="13.5" customHeight="1" x14ac:dyDescent="0.15">
      <c r="A125" s="42" t="s">
        <v>8</v>
      </c>
      <c r="B125" s="133">
        <v>-3.3006185164672956</v>
      </c>
      <c r="C125" s="134">
        <v>8.1536347641533666</v>
      </c>
      <c r="D125" s="135">
        <v>-4.4367564109114142</v>
      </c>
      <c r="E125" s="136">
        <v>-22.277265568801496</v>
      </c>
      <c r="F125" s="137">
        <v>-6.2811912739177842</v>
      </c>
      <c r="G125" s="134">
        <v>4.8093893477127381</v>
      </c>
      <c r="H125" s="135">
        <v>-6.3132836075456282</v>
      </c>
      <c r="I125" s="136">
        <v>-29.477370633528437</v>
      </c>
      <c r="J125" s="137">
        <v>17.042994382915992</v>
      </c>
      <c r="K125" s="134">
        <v>12.826558495984173</v>
      </c>
      <c r="L125" s="135">
        <v>35.590515312417807</v>
      </c>
      <c r="M125" s="136">
        <v>-20.938863038010453</v>
      </c>
      <c r="N125" s="137">
        <v>-14.654399783320144</v>
      </c>
      <c r="O125" s="134">
        <v>-8.0679660803046431</v>
      </c>
      <c r="P125" s="135">
        <v>-12.974517680030061</v>
      </c>
      <c r="Q125" s="136">
        <v>-32.003843370947564</v>
      </c>
      <c r="R125" s="137">
        <v>3.1851294195596438</v>
      </c>
      <c r="S125" s="134">
        <v>15.101597136491904</v>
      </c>
      <c r="T125" s="135">
        <v>-0.37911608018018228</v>
      </c>
      <c r="U125" s="138">
        <v>-4.1632209514998522</v>
      </c>
    </row>
    <row r="126" spans="1:21" s="192" customFormat="1" ht="13.5" customHeight="1" x14ac:dyDescent="0.15">
      <c r="A126" s="42" t="s">
        <v>9</v>
      </c>
      <c r="B126" s="133">
        <v>8.3803419840175621</v>
      </c>
      <c r="C126" s="134">
        <v>32.863029944295505</v>
      </c>
      <c r="D126" s="135">
        <v>1.7254537717451797</v>
      </c>
      <c r="E126" s="136">
        <v>-7.5655112746070614</v>
      </c>
      <c r="F126" s="137">
        <v>3.0892182020656236</v>
      </c>
      <c r="G126" s="134">
        <v>30.997795530098784</v>
      </c>
      <c r="H126" s="135">
        <v>-5.1160408036545135</v>
      </c>
      <c r="I126" s="136">
        <v>-10.048808971166537</v>
      </c>
      <c r="J126" s="137">
        <v>24.532954553648878</v>
      </c>
      <c r="K126" s="134">
        <v>28.348559267880461</v>
      </c>
      <c r="L126" s="135">
        <v>21.888245726072768</v>
      </c>
      <c r="M126" s="136">
        <v>12.64315832686836</v>
      </c>
      <c r="N126" s="137">
        <v>-4.9161724825420379</v>
      </c>
      <c r="O126" s="134">
        <v>35.783578153685085</v>
      </c>
      <c r="P126" s="135">
        <v>-9.1792555351985925</v>
      </c>
      <c r="Q126" s="136">
        <v>-18.01531023761649</v>
      </c>
      <c r="R126" s="137">
        <v>19.706096872536776</v>
      </c>
      <c r="S126" s="134">
        <v>36.606641252028254</v>
      </c>
      <c r="T126" s="135">
        <v>16.434920100668691</v>
      </c>
      <c r="U126" s="138">
        <v>-1.5994229576057251</v>
      </c>
    </row>
    <row r="127" spans="1:21" s="192" customFormat="1" ht="13.5" customHeight="1" x14ac:dyDescent="0.15">
      <c r="A127" s="42" t="s">
        <v>10</v>
      </c>
      <c r="B127" s="133">
        <v>-6.4897640574872781</v>
      </c>
      <c r="C127" s="134">
        <v>7.4472332046286311</v>
      </c>
      <c r="D127" s="135">
        <v>-14.294909363267294</v>
      </c>
      <c r="E127" s="136">
        <v>6.5021519460124466</v>
      </c>
      <c r="F127" s="137">
        <v>-10.373422987508178</v>
      </c>
      <c r="G127" s="134">
        <v>4.1510770884688526</v>
      </c>
      <c r="H127" s="135">
        <v>-18.993840075118072</v>
      </c>
      <c r="I127" s="136">
        <v>5.771212946984221</v>
      </c>
      <c r="J127" s="137">
        <v>3.7481523653985391</v>
      </c>
      <c r="K127" s="134">
        <v>7.5844915490290106</v>
      </c>
      <c r="L127" s="135">
        <v>-4.0862266004234868</v>
      </c>
      <c r="M127" s="136">
        <v>5.2576872665617032</v>
      </c>
      <c r="N127" s="137">
        <v>-16.230740861907677</v>
      </c>
      <c r="O127" s="134">
        <v>-2.4730652214237807</v>
      </c>
      <c r="P127" s="135">
        <v>-21.520039970534924</v>
      </c>
      <c r="Q127" s="136">
        <v>5.9317803929698414</v>
      </c>
      <c r="R127" s="137">
        <v>1.5395830821552892</v>
      </c>
      <c r="S127" s="134">
        <v>14.854458229479633</v>
      </c>
      <c r="T127" s="135">
        <v>-4.699024963008398</v>
      </c>
      <c r="U127" s="138">
        <v>7.8199003236682216</v>
      </c>
    </row>
    <row r="128" spans="1:21" s="192" customFormat="1" ht="13.5" customHeight="1" x14ac:dyDescent="0.15">
      <c r="A128" s="42" t="s">
        <v>11</v>
      </c>
      <c r="B128" s="133">
        <v>-4.5235144241664784</v>
      </c>
      <c r="C128" s="134">
        <v>2.3265997082778824</v>
      </c>
      <c r="D128" s="135">
        <v>-3.503940612421502</v>
      </c>
      <c r="E128" s="136">
        <v>-25.623861505510121</v>
      </c>
      <c r="F128" s="137">
        <v>-6.7028200631388444</v>
      </c>
      <c r="G128" s="134">
        <v>-0.67719615631237673</v>
      </c>
      <c r="H128" s="135">
        <v>-5.2742088060853973</v>
      </c>
      <c r="I128" s="136">
        <v>-27.925498734159831</v>
      </c>
      <c r="J128" s="137">
        <v>9.2545149816547934</v>
      </c>
      <c r="K128" s="134">
        <v>13.222882237623296</v>
      </c>
      <c r="L128" s="135">
        <v>22.469589268826468</v>
      </c>
      <c r="M128" s="136">
        <v>-35.383506232526813</v>
      </c>
      <c r="N128" s="137">
        <v>-12.919151426709846</v>
      </c>
      <c r="O128" s="134">
        <v>-24.939421987486611</v>
      </c>
      <c r="P128" s="135">
        <v>-8.8863133801258982</v>
      </c>
      <c r="Q128" s="136">
        <v>-24.652141845257134</v>
      </c>
      <c r="R128" s="137">
        <v>0.46771514913619683</v>
      </c>
      <c r="S128" s="134">
        <v>9.5605974704184433</v>
      </c>
      <c r="T128" s="135">
        <v>0.43279367747035735</v>
      </c>
      <c r="U128" s="138">
        <v>-20.133549624445109</v>
      </c>
    </row>
    <row r="129" spans="1:21" s="192" customFormat="1" ht="13.5" customHeight="1" x14ac:dyDescent="0.15">
      <c r="A129" s="42" t="s">
        <v>12</v>
      </c>
      <c r="B129" s="133">
        <v>-1.172515745732511</v>
      </c>
      <c r="C129" s="134">
        <v>8.071226541817623</v>
      </c>
      <c r="D129" s="135">
        <v>-2.5347424641164196</v>
      </c>
      <c r="E129" s="136">
        <v>-16.319762608282872</v>
      </c>
      <c r="F129" s="137">
        <v>-5.6130136749538195</v>
      </c>
      <c r="G129" s="134">
        <v>3.7739203915127177</v>
      </c>
      <c r="H129" s="135">
        <v>-7.0449497931767695</v>
      </c>
      <c r="I129" s="136">
        <v>-20.479629339250806</v>
      </c>
      <c r="J129" s="137">
        <v>2.7912704491024556</v>
      </c>
      <c r="K129" s="134">
        <v>4.9784879740544028</v>
      </c>
      <c r="L129" s="135">
        <v>-1.0580724578082936</v>
      </c>
      <c r="M129" s="136">
        <v>-0.66026143352824818</v>
      </c>
      <c r="N129" s="137">
        <v>-9.2412074637155399</v>
      </c>
      <c r="O129" s="134">
        <v>1.2356393056729473</v>
      </c>
      <c r="P129" s="135">
        <v>-7.9960661850101076</v>
      </c>
      <c r="Q129" s="136">
        <v>-26.813350929532788</v>
      </c>
      <c r="R129" s="137">
        <v>7.5698825013675162</v>
      </c>
      <c r="S129" s="134">
        <v>16.242575045541273</v>
      </c>
      <c r="T129" s="135">
        <v>6.5062165450485452</v>
      </c>
      <c r="U129" s="138">
        <v>-8.1822824790260427</v>
      </c>
    </row>
    <row r="130" spans="1:21" s="192" customFormat="1" ht="13.5" customHeight="1" x14ac:dyDescent="0.15">
      <c r="A130" s="42" t="s">
        <v>13</v>
      </c>
      <c r="B130" s="133">
        <v>-0.72020465359273089</v>
      </c>
      <c r="C130" s="134">
        <v>13.511129514067548</v>
      </c>
      <c r="D130" s="135">
        <v>-3.8746496849064727</v>
      </c>
      <c r="E130" s="136">
        <v>-15.474779422631073</v>
      </c>
      <c r="F130" s="137">
        <v>-4.1699507509564029</v>
      </c>
      <c r="G130" s="134">
        <v>8.1480937734737182</v>
      </c>
      <c r="H130" s="135">
        <v>-6.0960421611130187</v>
      </c>
      <c r="I130" s="136">
        <v>-20.268298648791784</v>
      </c>
      <c r="J130" s="137">
        <v>9.3576704752895665</v>
      </c>
      <c r="K130" s="134">
        <v>23.427413224081036</v>
      </c>
      <c r="L130" s="135">
        <v>-13.062568303940822</v>
      </c>
      <c r="M130" s="136">
        <v>-0.9062942102550835</v>
      </c>
      <c r="N130" s="137">
        <v>-8.7209123025311897</v>
      </c>
      <c r="O130" s="134">
        <v>-12.736931203265982</v>
      </c>
      <c r="P130" s="135">
        <v>-5.0994820431252208</v>
      </c>
      <c r="Q130" s="136">
        <v>-26.114101397651652</v>
      </c>
      <c r="R130" s="137">
        <v>5.8947238662282899</v>
      </c>
      <c r="S130" s="134">
        <v>23.23159700780775</v>
      </c>
      <c r="T130" s="135">
        <v>0.40364878494492018</v>
      </c>
      <c r="U130" s="138">
        <v>-5.2525605076905322</v>
      </c>
    </row>
    <row r="131" spans="1:21" s="192" customFormat="1" ht="13.5" customHeight="1" x14ac:dyDescent="0.15">
      <c r="A131" s="42" t="s">
        <v>14</v>
      </c>
      <c r="B131" s="133">
        <v>-2.3310778392644949</v>
      </c>
      <c r="C131" s="134">
        <v>-0.50901767391293617</v>
      </c>
      <c r="D131" s="135">
        <v>0.8160985727017902</v>
      </c>
      <c r="E131" s="136">
        <v>-24.923916752762466</v>
      </c>
      <c r="F131" s="137">
        <v>-5.4801807013610357</v>
      </c>
      <c r="G131" s="134">
        <v>-4.3339050064981848</v>
      </c>
      <c r="H131" s="135">
        <v>-2.3733534025143967</v>
      </c>
      <c r="I131" s="136">
        <v>-26.817476605102428</v>
      </c>
      <c r="J131" s="137">
        <v>-3.6788521795667322</v>
      </c>
      <c r="K131" s="134">
        <v>-7.2501361553919423</v>
      </c>
      <c r="L131" s="135">
        <v>9.3513519424201377</v>
      </c>
      <c r="M131" s="136">
        <v>-18.080329900511387</v>
      </c>
      <c r="N131" s="137">
        <v>-6.0363537138292429</v>
      </c>
      <c r="O131" s="134">
        <v>-9.0914272500725701E-2</v>
      </c>
      <c r="P131" s="135">
        <v>-3.6704682215546143</v>
      </c>
      <c r="Q131" s="136">
        <v>-28.729161692810251</v>
      </c>
      <c r="R131" s="137">
        <v>4.5603018282765078</v>
      </c>
      <c r="S131" s="134">
        <v>7.0275575169888498</v>
      </c>
      <c r="T131" s="135">
        <v>8.2098863462416176</v>
      </c>
      <c r="U131" s="138">
        <v>-21.031336895342932</v>
      </c>
    </row>
    <row r="132" spans="1:21" s="192" customFormat="1" ht="13.5" customHeight="1" x14ac:dyDescent="0.15">
      <c r="A132" s="42" t="s">
        <v>26</v>
      </c>
      <c r="B132" s="133">
        <v>-11.724849177393878</v>
      </c>
      <c r="C132" s="134">
        <v>-6.1423653636337718</v>
      </c>
      <c r="D132" s="135">
        <v>-9.2898370670938704</v>
      </c>
      <c r="E132" s="136">
        <v>-35.261851619888873</v>
      </c>
      <c r="F132" s="137">
        <v>-16.637820048873351</v>
      </c>
      <c r="G132" s="134">
        <v>-12.091074138159158</v>
      </c>
      <c r="H132" s="135">
        <v>-12.70051505055055</v>
      </c>
      <c r="I132" s="136">
        <v>-44.35730129781016</v>
      </c>
      <c r="J132" s="137">
        <v>-15.422992583159541</v>
      </c>
      <c r="K132" s="134">
        <v>-13.855864999249746</v>
      </c>
      <c r="L132" s="135">
        <v>-7.3232619066348406</v>
      </c>
      <c r="M132" s="136">
        <v>-50.728640017170143</v>
      </c>
      <c r="N132" s="137">
        <v>-17.088646179990093</v>
      </c>
      <c r="O132" s="134">
        <v>-8.9381853165908467</v>
      </c>
      <c r="P132" s="135">
        <v>-13.370444002063991</v>
      </c>
      <c r="Q132" s="136">
        <v>-42.987281697375238</v>
      </c>
      <c r="R132" s="137">
        <v>-1.549423160846743</v>
      </c>
      <c r="S132" s="134">
        <v>6.8027156497101515</v>
      </c>
      <c r="T132" s="135">
        <v>-2.4613064900848798</v>
      </c>
      <c r="U132" s="138">
        <v>-15.446568814758052</v>
      </c>
    </row>
    <row r="133" spans="1:21" s="192" customFormat="1" ht="13.5" customHeight="1" x14ac:dyDescent="0.15">
      <c r="A133" s="42" t="s">
        <v>15</v>
      </c>
      <c r="B133" s="133">
        <v>-3.1996037325341575</v>
      </c>
      <c r="C133" s="134">
        <v>6.2215430168323991</v>
      </c>
      <c r="D133" s="135">
        <v>-5.6903116620579937</v>
      </c>
      <c r="E133" s="136">
        <v>-11.911597316494081</v>
      </c>
      <c r="F133" s="137">
        <v>-3.8197005525701115</v>
      </c>
      <c r="G133" s="134">
        <v>8.9484341718457472</v>
      </c>
      <c r="H133" s="135">
        <v>-7.4327671482985949</v>
      </c>
      <c r="I133" s="136">
        <v>-13.589817077461134</v>
      </c>
      <c r="J133" s="137">
        <v>10.097022338166653</v>
      </c>
      <c r="K133" s="134">
        <v>0.95867171600399104</v>
      </c>
      <c r="L133" s="135">
        <v>19.17945809783194</v>
      </c>
      <c r="M133" s="136">
        <v>62.527838819193931</v>
      </c>
      <c r="N133" s="137">
        <v>-8.5680727232121683</v>
      </c>
      <c r="O133" s="134">
        <v>22.080719553750328</v>
      </c>
      <c r="P133" s="135">
        <v>-11.141632421206651</v>
      </c>
      <c r="Q133" s="136">
        <v>-25.83564882144583</v>
      </c>
      <c r="R133" s="137">
        <v>-1.9301803326178373</v>
      </c>
      <c r="S133" s="134">
        <v>0.80561358195953403</v>
      </c>
      <c r="T133" s="135">
        <v>-2.1320562960923581</v>
      </c>
      <c r="U133" s="138">
        <v>-8.1400198652360132</v>
      </c>
    </row>
    <row r="134" spans="1:21" s="192" customFormat="1" ht="13.5" customHeight="1" x14ac:dyDescent="0.15">
      <c r="A134" s="79" t="s">
        <v>16</v>
      </c>
      <c r="B134" s="143">
        <v>-17.850201532766135</v>
      </c>
      <c r="C134" s="144">
        <v>19.209222440185769</v>
      </c>
      <c r="D134" s="145">
        <v>-29.839324875990286</v>
      </c>
      <c r="E134" s="146">
        <v>-24.188416087480903</v>
      </c>
      <c r="F134" s="147">
        <v>-21.628848683319021</v>
      </c>
      <c r="G134" s="144">
        <v>18.436547149879075</v>
      </c>
      <c r="H134" s="145">
        <v>-34.484287778832723</v>
      </c>
      <c r="I134" s="146">
        <v>-31.771181066983445</v>
      </c>
      <c r="J134" s="147">
        <v>7.8785992062243366</v>
      </c>
      <c r="K134" s="144">
        <v>12.802252932385642</v>
      </c>
      <c r="L134" s="145">
        <v>-9.2808441615226798</v>
      </c>
      <c r="M134" s="146">
        <v>32.700927876321714</v>
      </c>
      <c r="N134" s="147">
        <v>-30.943043057630774</v>
      </c>
      <c r="O134" s="144">
        <v>30.846736477427868</v>
      </c>
      <c r="P134" s="145">
        <v>-37.120430647495148</v>
      </c>
      <c r="Q134" s="146">
        <v>-42.168344658984857</v>
      </c>
      <c r="R134" s="147">
        <v>-4.0463086817431559</v>
      </c>
      <c r="S134" s="144">
        <v>22.311651733761394</v>
      </c>
      <c r="T134" s="145">
        <v>-12.671984718941616</v>
      </c>
      <c r="U134" s="148">
        <v>-3.6190573302324935</v>
      </c>
    </row>
    <row r="135" spans="1:21" s="192" customFormat="1" ht="13.5" customHeight="1" x14ac:dyDescent="0.15">
      <c r="A135" s="86" t="s">
        <v>38</v>
      </c>
      <c r="B135" s="156">
        <v>-1.2701665084224487</v>
      </c>
      <c r="C135" s="157">
        <v>-12.17783344786983</v>
      </c>
      <c r="D135" s="158">
        <v>-5.7821356891454627</v>
      </c>
      <c r="E135" s="159">
        <v>64.183980779248856</v>
      </c>
      <c r="F135" s="160">
        <v>-1.601325128622193</v>
      </c>
      <c r="G135" s="157">
        <v>-14.010298449903274</v>
      </c>
      <c r="H135" s="158">
        <v>-11.657021351952451</v>
      </c>
      <c r="I135" s="159">
        <v>100.77931484217487</v>
      </c>
      <c r="J135" s="160">
        <v>3.153466210961156</v>
      </c>
      <c r="K135" s="157">
        <v>-9.4498336575607311</v>
      </c>
      <c r="L135" s="158">
        <v>40.372217411264671</v>
      </c>
      <c r="M135" s="159">
        <v>18.435337714431512</v>
      </c>
      <c r="N135" s="160">
        <v>-3.2857078576223131</v>
      </c>
      <c r="O135" s="157">
        <v>-20.601353621766151</v>
      </c>
      <c r="P135" s="158">
        <v>-17.126732500665341</v>
      </c>
      <c r="Q135" s="159">
        <v>120.35384124444076</v>
      </c>
      <c r="R135" s="160">
        <v>-0.70492866957640388</v>
      </c>
      <c r="S135" s="157">
        <v>-9.0378529127918767</v>
      </c>
      <c r="T135" s="158">
        <v>4.1036123430175451</v>
      </c>
      <c r="U135" s="161">
        <v>-3.3283353106618421</v>
      </c>
    </row>
    <row r="136" spans="1:21" s="192" customFormat="1" ht="13.5" customHeight="1" x14ac:dyDescent="0.15">
      <c r="A136" s="42" t="s">
        <v>7</v>
      </c>
      <c r="B136" s="133">
        <v>-2.0336167022415594</v>
      </c>
      <c r="C136" s="134">
        <v>0.86838883661822308</v>
      </c>
      <c r="D136" s="135">
        <v>-7.7433328164537727</v>
      </c>
      <c r="E136" s="136">
        <v>27.962610005559796</v>
      </c>
      <c r="F136" s="137">
        <v>0.47683919485805859</v>
      </c>
      <c r="G136" s="134">
        <v>0.98599966942580863</v>
      </c>
      <c r="H136" s="135">
        <v>-5.4024398881222311</v>
      </c>
      <c r="I136" s="136">
        <v>37.245196672128145</v>
      </c>
      <c r="J136" s="137">
        <v>9.9473143103557646</v>
      </c>
      <c r="K136" s="134">
        <v>11.158048212367746</v>
      </c>
      <c r="L136" s="135">
        <v>2.3813060650286388</v>
      </c>
      <c r="M136" s="136">
        <v>32.977381078360565</v>
      </c>
      <c r="N136" s="137">
        <v>-3.2492314713946513</v>
      </c>
      <c r="O136" s="134">
        <v>-15.141413237670548</v>
      </c>
      <c r="P136" s="135">
        <v>-6.6739398759917918</v>
      </c>
      <c r="Q136" s="136">
        <v>38.330505907350215</v>
      </c>
      <c r="R136" s="137">
        <v>-6.0468990553629709</v>
      </c>
      <c r="S136" s="134">
        <v>0.69611670082385046</v>
      </c>
      <c r="T136" s="135">
        <v>-11.540463712134724</v>
      </c>
      <c r="U136" s="138">
        <v>9.7944016968226038</v>
      </c>
    </row>
    <row r="137" spans="1:21" s="192" customFormat="1" ht="13.5" customHeight="1" x14ac:dyDescent="0.15">
      <c r="A137" s="42" t="s">
        <v>8</v>
      </c>
      <c r="B137" s="133">
        <v>-8.9145009456710369</v>
      </c>
      <c r="C137" s="134">
        <v>8.5152478103482423</v>
      </c>
      <c r="D137" s="135">
        <v>-18.122546670507703</v>
      </c>
      <c r="E137" s="136">
        <v>2.7975734807228463</v>
      </c>
      <c r="F137" s="137">
        <v>-7.5507657762824323</v>
      </c>
      <c r="G137" s="134">
        <v>13.798829821165825</v>
      </c>
      <c r="H137" s="135">
        <v>-18.000716340488225</v>
      </c>
      <c r="I137" s="136">
        <v>2.7872611875591247</v>
      </c>
      <c r="J137" s="137">
        <v>2.4678655975442894</v>
      </c>
      <c r="K137" s="134">
        <v>12.230239859164186</v>
      </c>
      <c r="L137" s="135">
        <v>-14.751470313144139</v>
      </c>
      <c r="M137" s="136">
        <v>21.878971172375913</v>
      </c>
      <c r="N137" s="137">
        <v>-12.483163639470192</v>
      </c>
      <c r="O137" s="134">
        <v>16.890972608639302</v>
      </c>
      <c r="P137" s="135">
        <v>-18.805477053410485</v>
      </c>
      <c r="Q137" s="136">
        <v>-3.7810869845044124</v>
      </c>
      <c r="R137" s="137">
        <v>-11.609756970334217</v>
      </c>
      <c r="S137" s="134">
        <v>-1.480300232589272</v>
      </c>
      <c r="T137" s="135">
        <v>-18.370289864862798</v>
      </c>
      <c r="U137" s="138">
        <v>2.816664456967402</v>
      </c>
    </row>
    <row r="138" spans="1:21" s="192" customFormat="1" ht="13.5" customHeight="1" x14ac:dyDescent="0.15">
      <c r="A138" s="42" t="s">
        <v>9</v>
      </c>
      <c r="B138" s="133">
        <v>-12.573378720871645</v>
      </c>
      <c r="C138" s="134">
        <v>1.2606615371163912</v>
      </c>
      <c r="D138" s="135">
        <v>-18.599685362165644</v>
      </c>
      <c r="E138" s="136">
        <v>-19.00123192198005</v>
      </c>
      <c r="F138" s="137">
        <v>-7.3395004349357151</v>
      </c>
      <c r="G138" s="134">
        <v>12.500003874991876</v>
      </c>
      <c r="H138" s="135">
        <v>-14.731329554972788</v>
      </c>
      <c r="I138" s="136">
        <v>-24.524926878655847</v>
      </c>
      <c r="J138" s="137">
        <v>9.9151997085291015</v>
      </c>
      <c r="K138" s="134">
        <v>31.655278129106392</v>
      </c>
      <c r="L138" s="135">
        <v>-19.324996678238776</v>
      </c>
      <c r="M138" s="136">
        <v>-29.843950114389557</v>
      </c>
      <c r="N138" s="137">
        <v>-15.776093959314409</v>
      </c>
      <c r="O138" s="134">
        <v>-20.208780282559985</v>
      </c>
      <c r="P138" s="135">
        <v>-13.803702605880844</v>
      </c>
      <c r="Q138" s="136">
        <v>-21.959264953310637</v>
      </c>
      <c r="R138" s="137">
        <v>-22.22143506941643</v>
      </c>
      <c r="S138" s="134">
        <v>-20.371026148081242</v>
      </c>
      <c r="T138" s="135">
        <v>-25.377378330905998</v>
      </c>
      <c r="U138" s="138">
        <v>-6.8701411583427756</v>
      </c>
    </row>
    <row r="139" spans="1:21" s="192" customFormat="1" ht="13.5" customHeight="1" x14ac:dyDescent="0.15">
      <c r="A139" s="42" t="s">
        <v>10</v>
      </c>
      <c r="B139" s="133">
        <v>-4.192170487381631</v>
      </c>
      <c r="C139" s="134">
        <v>-5.4506632105726567</v>
      </c>
      <c r="D139" s="135">
        <v>-4.3334545804524112</v>
      </c>
      <c r="E139" s="136">
        <v>-6.4749545478221648E-2</v>
      </c>
      <c r="F139" s="137">
        <v>-0.57254606076560322</v>
      </c>
      <c r="G139" s="134">
        <v>-2.3995189235080119</v>
      </c>
      <c r="H139" s="135">
        <v>-0.55611852064201628</v>
      </c>
      <c r="I139" s="136">
        <v>4.5188924569566922</v>
      </c>
      <c r="J139" s="137">
        <v>-4.3856141192613194</v>
      </c>
      <c r="K139" s="134">
        <v>-0.39300669352702755</v>
      </c>
      <c r="L139" s="135">
        <v>-26.697054507320004</v>
      </c>
      <c r="M139" s="136">
        <v>46.267839854118876</v>
      </c>
      <c r="N139" s="137">
        <v>1.3862350147532538</v>
      </c>
      <c r="O139" s="134">
        <v>-6.669936364873152</v>
      </c>
      <c r="P139" s="135">
        <v>4.8576904402369365</v>
      </c>
      <c r="Q139" s="136">
        <v>-8.4519568823758391</v>
      </c>
      <c r="R139" s="137">
        <v>-10.797646152547472</v>
      </c>
      <c r="S139" s="134">
        <v>-11.668315324260149</v>
      </c>
      <c r="T139" s="135">
        <v>-10.890259943639592</v>
      </c>
      <c r="U139" s="138">
        <v>-8.1711976205605907</v>
      </c>
    </row>
    <row r="140" spans="1:21" s="192" customFormat="1" ht="13.5" customHeight="1" x14ac:dyDescent="0.15">
      <c r="A140" s="42" t="s">
        <v>11</v>
      </c>
      <c r="B140" s="133">
        <v>1.7837357602218162E-2</v>
      </c>
      <c r="C140" s="134">
        <v>10.958945682943977</v>
      </c>
      <c r="D140" s="135">
        <v>-5.7916381383258937</v>
      </c>
      <c r="E140" s="136">
        <v>4.7661951262428062</v>
      </c>
      <c r="F140" s="137">
        <v>1.7997820755860801</v>
      </c>
      <c r="G140" s="134">
        <v>17.282270821552871</v>
      </c>
      <c r="H140" s="135">
        <v>-4.8992705231239597</v>
      </c>
      <c r="I140" s="136">
        <v>-2.3976275288942617</v>
      </c>
      <c r="J140" s="137">
        <v>12.412530485461005</v>
      </c>
      <c r="K140" s="134">
        <v>21.138607850657692</v>
      </c>
      <c r="L140" s="135">
        <v>-8.7367373468191403</v>
      </c>
      <c r="M140" s="136">
        <v>16.314610545052673</v>
      </c>
      <c r="N140" s="137">
        <v>-3.3872436585962475</v>
      </c>
      <c r="O140" s="134">
        <v>7.1288899989786785</v>
      </c>
      <c r="P140" s="135">
        <v>-4.2277122927147275</v>
      </c>
      <c r="Q140" s="136">
        <v>-9.4408069833045261</v>
      </c>
      <c r="R140" s="137">
        <v>-3.7720440556000909</v>
      </c>
      <c r="S140" s="134">
        <v>-2.8464242126665908</v>
      </c>
      <c r="T140" s="135">
        <v>-7.6633264814463473</v>
      </c>
      <c r="U140" s="138">
        <v>20.18753934287551</v>
      </c>
    </row>
    <row r="141" spans="1:21" s="192" customFormat="1" ht="13.5" customHeight="1" x14ac:dyDescent="0.15">
      <c r="A141" s="42" t="s">
        <v>12</v>
      </c>
      <c r="B141" s="133">
        <v>-2.6407034750543801</v>
      </c>
      <c r="C141" s="134">
        <v>-0.64080017814596602</v>
      </c>
      <c r="D141" s="135">
        <v>-4.9713208450544784</v>
      </c>
      <c r="E141" s="136">
        <v>4.748632162420364</v>
      </c>
      <c r="F141" s="137">
        <v>0.78533176390985204</v>
      </c>
      <c r="G141" s="134">
        <v>4.0467804291599379</v>
      </c>
      <c r="H141" s="135">
        <v>-1.907722930634975</v>
      </c>
      <c r="I141" s="136">
        <v>6.5895174166560082</v>
      </c>
      <c r="J141" s="137">
        <v>9.5077104274826212</v>
      </c>
      <c r="K141" s="134">
        <v>7.908068139817729</v>
      </c>
      <c r="L141" s="135">
        <v>20.339251590920824</v>
      </c>
      <c r="M141" s="136">
        <v>-10.028607981286868</v>
      </c>
      <c r="N141" s="137">
        <v>-3.4794048079074287</v>
      </c>
      <c r="O141" s="134">
        <v>-4.3905991725172697</v>
      </c>
      <c r="P141" s="135">
        <v>-5.7085510801874477</v>
      </c>
      <c r="Q141" s="136">
        <v>13.797975066382477</v>
      </c>
      <c r="R141" s="137">
        <v>-8.5592104742307953</v>
      </c>
      <c r="S141" s="134">
        <v>-8.5981635248088395</v>
      </c>
      <c r="T141" s="135">
        <v>-10.331111059226615</v>
      </c>
      <c r="U141" s="138">
        <v>1.6298205265725727</v>
      </c>
    </row>
    <row r="142" spans="1:21" s="192" customFormat="1" ht="13.5" customHeight="1" x14ac:dyDescent="0.15">
      <c r="A142" s="42" t="s">
        <v>13</v>
      </c>
      <c r="B142" s="133">
        <v>-5.4675422547365287</v>
      </c>
      <c r="C142" s="134">
        <v>-1.0851090101132002</v>
      </c>
      <c r="D142" s="135">
        <v>-9.0670228176105638</v>
      </c>
      <c r="E142" s="136">
        <v>3.9088691797104076</v>
      </c>
      <c r="F142" s="137">
        <v>-1.8320483035234076</v>
      </c>
      <c r="G142" s="134">
        <v>6.4464184519985821</v>
      </c>
      <c r="H142" s="135">
        <v>-4.6447484089229647</v>
      </c>
      <c r="I142" s="136">
        <v>-8.1528284714964201</v>
      </c>
      <c r="J142" s="137">
        <v>0.44841700297091336</v>
      </c>
      <c r="K142" s="134">
        <v>6.2002955487378273</v>
      </c>
      <c r="L142" s="135">
        <v>-10.90201513821836</v>
      </c>
      <c r="M142" s="136">
        <v>-9.001163812194477</v>
      </c>
      <c r="N142" s="137">
        <v>-2.7511914664388115</v>
      </c>
      <c r="O142" s="134">
        <v>6.9222619755800991</v>
      </c>
      <c r="P142" s="135">
        <v>-3.8247554501964487</v>
      </c>
      <c r="Q142" s="136">
        <v>-7.8093133085909159</v>
      </c>
      <c r="R142" s="137">
        <v>-11.776081935561464</v>
      </c>
      <c r="S142" s="134">
        <v>-13.065095196214557</v>
      </c>
      <c r="T142" s="135">
        <v>-17.032758134395323</v>
      </c>
      <c r="U142" s="138">
        <v>25.554123397157042</v>
      </c>
    </row>
    <row r="143" spans="1:21" s="192" customFormat="1" ht="13.5" customHeight="1" x14ac:dyDescent="0.15">
      <c r="A143" s="42" t="s">
        <v>14</v>
      </c>
      <c r="B143" s="133">
        <v>-3.0637265380174199</v>
      </c>
      <c r="C143" s="134">
        <v>-3.6335590662416735</v>
      </c>
      <c r="D143" s="135">
        <v>-5.2584065088096565</v>
      </c>
      <c r="E143" s="136">
        <v>15.740996170542275</v>
      </c>
      <c r="F143" s="137">
        <v>-1.1204171166160961</v>
      </c>
      <c r="G143" s="134">
        <v>3.7250958080468735</v>
      </c>
      <c r="H143" s="135">
        <v>-3.2584035687066972</v>
      </c>
      <c r="I143" s="136">
        <v>0.45613489223555348</v>
      </c>
      <c r="J143" s="137">
        <v>17.530824446844576</v>
      </c>
      <c r="K143" s="134">
        <v>13.594978314665212</v>
      </c>
      <c r="L143" s="135">
        <v>24.01607874761234</v>
      </c>
      <c r="M143" s="136">
        <v>24.735426927055414</v>
      </c>
      <c r="N143" s="137">
        <v>-7.0236038422228262</v>
      </c>
      <c r="O143" s="134">
        <v>-9.6061402210711293</v>
      </c>
      <c r="P143" s="135">
        <v>-6.6836964136851122</v>
      </c>
      <c r="Q143" s="136">
        <v>-5.6498970362827095</v>
      </c>
      <c r="R143" s="137">
        <v>-6.9080271540423865</v>
      </c>
      <c r="S143" s="134">
        <v>-16.593894935221826</v>
      </c>
      <c r="T143" s="135">
        <v>-9.44135944861479</v>
      </c>
      <c r="U143" s="138">
        <v>44.859736935797173</v>
      </c>
    </row>
    <row r="144" spans="1:21" s="192" customFormat="1" ht="13.5" customHeight="1" x14ac:dyDescent="0.15">
      <c r="A144" s="42" t="s">
        <v>39</v>
      </c>
      <c r="B144" s="133">
        <v>1.4023628492836053</v>
      </c>
      <c r="C144" s="134">
        <v>5.8413083509419863</v>
      </c>
      <c r="D144" s="135">
        <v>-2.5247407778887805</v>
      </c>
      <c r="E144" s="136">
        <v>12.731425772664863</v>
      </c>
      <c r="F144" s="137">
        <v>7.1435581329369455</v>
      </c>
      <c r="G144" s="134">
        <v>19.294568760918423</v>
      </c>
      <c r="H144" s="135">
        <v>-0.857768576010983</v>
      </c>
      <c r="I144" s="136">
        <v>21.515699724492521</v>
      </c>
      <c r="J144" s="137">
        <v>25.645689493296373</v>
      </c>
      <c r="K144" s="134">
        <v>28.477564066949554</v>
      </c>
      <c r="L144" s="135">
        <v>18.350620758194495</v>
      </c>
      <c r="M144" s="136">
        <v>24.933602375207229</v>
      </c>
      <c r="N144" s="137">
        <v>0.13942251276735362</v>
      </c>
      <c r="O144" s="134">
        <v>3.7746591797886282</v>
      </c>
      <c r="P144" s="135">
        <v>-3.4179094620025126</v>
      </c>
      <c r="Q144" s="136">
        <v>20.880546398008832</v>
      </c>
      <c r="R144" s="137">
        <v>-8.6660619132834569</v>
      </c>
      <c r="S144" s="134">
        <v>-18.2555425997339</v>
      </c>
      <c r="T144" s="135">
        <v>-5.5118399791088564</v>
      </c>
      <c r="U144" s="138">
        <v>0.13756405280173567</v>
      </c>
    </row>
    <row r="145" spans="1:21" s="192" customFormat="1" ht="13.5" customHeight="1" x14ac:dyDescent="0.15">
      <c r="A145" s="42" t="s">
        <v>15</v>
      </c>
      <c r="B145" s="133">
        <v>-3.8802836889065446</v>
      </c>
      <c r="C145" s="134">
        <v>-3.1587924534917846</v>
      </c>
      <c r="D145" s="135">
        <v>-8.1773483175427799</v>
      </c>
      <c r="E145" s="136">
        <v>21.785834408370434</v>
      </c>
      <c r="F145" s="137">
        <v>-2.603759681342936</v>
      </c>
      <c r="G145" s="134">
        <v>0.44026575880890562</v>
      </c>
      <c r="H145" s="135">
        <v>-4.2181028080400296</v>
      </c>
      <c r="I145" s="136">
        <v>-1.7612647941677437</v>
      </c>
      <c r="J145" s="137">
        <v>-1.9842526491402168</v>
      </c>
      <c r="K145" s="134">
        <v>19.390571310744377</v>
      </c>
      <c r="L145" s="135">
        <v>-37.016254260764406</v>
      </c>
      <c r="M145" s="136">
        <v>-13.388437571156501</v>
      </c>
      <c r="N145" s="137">
        <v>-2.8582854225793852</v>
      </c>
      <c r="O145" s="134">
        <v>-25.318153574975838</v>
      </c>
      <c r="P145" s="135">
        <v>1.9126288818560795</v>
      </c>
      <c r="Q145" s="136">
        <v>2.3380339302466098</v>
      </c>
      <c r="R145" s="137">
        <v>-6.4431545925321103</v>
      </c>
      <c r="S145" s="134">
        <v>-10.884359048481514</v>
      </c>
      <c r="T145" s="135">
        <v>-15.824587459375365</v>
      </c>
      <c r="U145" s="138">
        <v>71.565295517661667</v>
      </c>
    </row>
    <row r="146" spans="1:21" s="192" customFormat="1" ht="13.5" customHeight="1" thickBot="1" x14ac:dyDescent="0.2">
      <c r="A146" s="93" t="s">
        <v>16</v>
      </c>
      <c r="B146" s="162">
        <v>1.0085238380317634</v>
      </c>
      <c r="C146" s="163">
        <v>3.5058747870872793</v>
      </c>
      <c r="D146" s="164">
        <v>1.3491621443818929</v>
      </c>
      <c r="E146" s="165">
        <v>-11.433355670931562</v>
      </c>
      <c r="F146" s="166">
        <v>2.7187972934788434</v>
      </c>
      <c r="G146" s="163">
        <v>6.4769954474021745</v>
      </c>
      <c r="H146" s="164">
        <v>2.9351335345464804</v>
      </c>
      <c r="I146" s="165">
        <v>-17.330953853989982</v>
      </c>
      <c r="J146" s="166">
        <v>7.0593281608523313</v>
      </c>
      <c r="K146" s="163">
        <v>18.32538778615644</v>
      </c>
      <c r="L146" s="164">
        <v>-20.844037480108142</v>
      </c>
      <c r="M146" s="165">
        <v>-22.625648395319189</v>
      </c>
      <c r="N146" s="166">
        <v>0.57844945364189471</v>
      </c>
      <c r="O146" s="163">
        <v>-16.021485196439869</v>
      </c>
      <c r="P146" s="164">
        <v>6.5234869657208918</v>
      </c>
      <c r="Q146" s="165">
        <v>-15.371693065359096</v>
      </c>
      <c r="R146" s="166">
        <v>-4.0944734268426544</v>
      </c>
      <c r="S146" s="163">
        <v>-8.0457497443776305</v>
      </c>
      <c r="T146" s="164">
        <v>-3.0483595219496209</v>
      </c>
      <c r="U146" s="167">
        <v>-0.10817808175463028</v>
      </c>
    </row>
    <row r="147" spans="1:21" ht="15" customHeight="1" x14ac:dyDescent="0.15">
      <c r="A147" s="2" t="s">
        <v>36</v>
      </c>
      <c r="U147" s="100"/>
    </row>
  </sheetData>
  <phoneticPr fontId="2"/>
  <conditionalFormatting sqref="B99:U110">
    <cfRule type="cellIs" dxfId="0" priority="1" stopIfTrue="1" operator="equal">
      <formula>-100</formula>
    </cfRule>
  </conditionalFormatting>
  <pageMargins left="0.39370078740157483" right="0.39370078740157483" top="0.98425196850393704" bottom="0.39370078740157483" header="0.51200000000000001" footer="0.51200000000000001"/>
  <pageSetup paperSize="9" scale="75" orientation="landscape" horizontalDpi="4294967293" r:id="rId1"/>
  <headerFooter alignWithMargins="0"/>
  <rowBreaks count="1" manualBreakCount="1">
    <brk id="74" max="6553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97"/>
  <sheetViews>
    <sheetView workbookViewId="0">
      <pane xSplit="1" ySplit="9" topLeftCell="B10" activePane="bottomRight" state="frozen"/>
      <selection pane="topRight"/>
      <selection pane="bottomLeft"/>
      <selection pane="bottomRight"/>
    </sheetView>
  </sheetViews>
  <sheetFormatPr defaultColWidth="9" defaultRowHeight="13.5" customHeight="1" x14ac:dyDescent="0.15"/>
  <cols>
    <col min="1" max="1" width="13.625" style="200" customWidth="1"/>
    <col min="2" max="2" width="10.875" style="200" customWidth="1"/>
    <col min="3" max="21" width="8.75" style="200" customWidth="1"/>
    <col min="22" max="16384" width="9" style="200"/>
  </cols>
  <sheetData>
    <row r="1" spans="1:21" ht="13.5" customHeight="1" x14ac:dyDescent="0.15">
      <c r="A1" s="200" t="s">
        <v>0</v>
      </c>
      <c r="J1" s="200" t="s">
        <v>20</v>
      </c>
    </row>
    <row r="2" spans="1:21" ht="13.5" customHeight="1" x14ac:dyDescent="0.15">
      <c r="A2" s="202" t="s">
        <v>27</v>
      </c>
    </row>
    <row r="3" spans="1:21" ht="13.5" customHeight="1" thickBot="1" x14ac:dyDescent="0.2">
      <c r="B3" s="202" t="s">
        <v>28</v>
      </c>
      <c r="T3" s="200" t="s">
        <v>19</v>
      </c>
    </row>
    <row r="4" spans="1:21" ht="13.5" customHeight="1" x14ac:dyDescent="0.15">
      <c r="A4" s="251"/>
      <c r="B4" s="250" t="s">
        <v>21</v>
      </c>
      <c r="C4" s="249"/>
      <c r="D4" s="249"/>
      <c r="E4" s="249"/>
      <c r="F4" s="249"/>
      <c r="G4" s="249"/>
      <c r="H4" s="249"/>
      <c r="I4" s="249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7"/>
    </row>
    <row r="5" spans="1:21" ht="13.5" customHeight="1" x14ac:dyDescent="0.15">
      <c r="A5" s="243"/>
      <c r="B5" s="242"/>
      <c r="F5" s="246" t="s">
        <v>29</v>
      </c>
      <c r="G5" s="245"/>
      <c r="H5" s="245"/>
      <c r="I5" s="245"/>
      <c r="J5" s="238"/>
      <c r="K5" s="238"/>
      <c r="L5" s="238"/>
      <c r="M5" s="238"/>
      <c r="N5" s="238"/>
      <c r="O5" s="238"/>
      <c r="P5" s="238"/>
      <c r="Q5" s="237"/>
      <c r="R5" s="236" t="s">
        <v>30</v>
      </c>
      <c r="U5" s="244"/>
    </row>
    <row r="6" spans="1:21" ht="13.5" customHeight="1" x14ac:dyDescent="0.15">
      <c r="A6" s="243"/>
      <c r="B6" s="242"/>
      <c r="C6" s="235"/>
      <c r="D6" s="235"/>
      <c r="E6" s="235"/>
      <c r="F6" s="236"/>
      <c r="G6" s="235"/>
      <c r="H6" s="235"/>
      <c r="I6" s="241"/>
      <c r="J6" s="240" t="s">
        <v>1</v>
      </c>
      <c r="K6" s="239"/>
      <c r="L6" s="238"/>
      <c r="M6" s="237"/>
      <c r="N6" s="240" t="s">
        <v>22</v>
      </c>
      <c r="O6" s="239"/>
      <c r="P6" s="238"/>
      <c r="Q6" s="237"/>
      <c r="R6" s="236"/>
      <c r="S6" s="235"/>
      <c r="T6" s="235"/>
      <c r="U6" s="234"/>
    </row>
    <row r="7" spans="1:21" s="203" customFormat="1" ht="13.5" customHeight="1" x14ac:dyDescent="0.15">
      <c r="A7" s="227"/>
      <c r="B7" s="233"/>
      <c r="C7" s="230" t="s">
        <v>2</v>
      </c>
      <c r="D7" s="229" t="s">
        <v>3</v>
      </c>
      <c r="E7" s="232" t="s">
        <v>4</v>
      </c>
      <c r="F7" s="231"/>
      <c r="G7" s="230" t="s">
        <v>2</v>
      </c>
      <c r="H7" s="229" t="s">
        <v>3</v>
      </c>
      <c r="I7" s="232" t="s">
        <v>4</v>
      </c>
      <c r="J7" s="231"/>
      <c r="K7" s="230" t="s">
        <v>2</v>
      </c>
      <c r="L7" s="229" t="s">
        <v>3</v>
      </c>
      <c r="M7" s="232" t="s">
        <v>4</v>
      </c>
      <c r="N7" s="231"/>
      <c r="O7" s="230" t="s">
        <v>2</v>
      </c>
      <c r="P7" s="229" t="s">
        <v>3</v>
      </c>
      <c r="Q7" s="232" t="s">
        <v>4</v>
      </c>
      <c r="R7" s="231"/>
      <c r="S7" s="230" t="s">
        <v>2</v>
      </c>
      <c r="T7" s="229" t="s">
        <v>3</v>
      </c>
      <c r="U7" s="228" t="s">
        <v>4</v>
      </c>
    </row>
    <row r="8" spans="1:21" s="203" customFormat="1" ht="13.5" customHeight="1" x14ac:dyDescent="0.15">
      <c r="A8" s="227"/>
      <c r="B8" s="226"/>
      <c r="C8" s="223"/>
      <c r="D8" s="222" t="s">
        <v>5</v>
      </c>
      <c r="E8" s="225" t="s">
        <v>6</v>
      </c>
      <c r="F8" s="224"/>
      <c r="G8" s="224"/>
      <c r="H8" s="222" t="s">
        <v>5</v>
      </c>
      <c r="I8" s="225" t="s">
        <v>6</v>
      </c>
      <c r="J8" s="224"/>
      <c r="K8" s="223"/>
      <c r="L8" s="222" t="s">
        <v>5</v>
      </c>
      <c r="M8" s="225" t="s">
        <v>6</v>
      </c>
      <c r="N8" s="224"/>
      <c r="O8" s="223"/>
      <c r="P8" s="222" t="s">
        <v>5</v>
      </c>
      <c r="Q8" s="225" t="s">
        <v>6</v>
      </c>
      <c r="R8" s="224"/>
      <c r="S8" s="223"/>
      <c r="T8" s="222" t="s">
        <v>5</v>
      </c>
      <c r="U8" s="221" t="s">
        <v>6</v>
      </c>
    </row>
    <row r="9" spans="1:21" s="203" customFormat="1" ht="13.5" customHeight="1" thickBot="1" x14ac:dyDescent="0.2">
      <c r="A9" s="220"/>
      <c r="B9" s="254"/>
      <c r="C9" s="216"/>
      <c r="D9" s="215" t="s">
        <v>6</v>
      </c>
      <c r="E9" s="218"/>
      <c r="F9" s="217"/>
      <c r="G9" s="216"/>
      <c r="H9" s="215" t="s">
        <v>6</v>
      </c>
      <c r="I9" s="218"/>
      <c r="J9" s="217"/>
      <c r="K9" s="216"/>
      <c r="L9" s="215" t="s">
        <v>6</v>
      </c>
      <c r="M9" s="218"/>
      <c r="N9" s="217"/>
      <c r="O9" s="216"/>
      <c r="P9" s="215" t="s">
        <v>6</v>
      </c>
      <c r="Q9" s="218"/>
      <c r="R9" s="217"/>
      <c r="S9" s="216"/>
      <c r="T9" s="215" t="s">
        <v>6</v>
      </c>
      <c r="U9" s="214"/>
    </row>
    <row r="10" spans="1:21" s="203" customFormat="1" ht="13.5" customHeight="1" thickBot="1" x14ac:dyDescent="0.2">
      <c r="A10" s="255" t="s">
        <v>46</v>
      </c>
      <c r="B10" s="256">
        <v>103042924.4818</v>
      </c>
      <c r="C10" s="257">
        <v>31350195.601699997</v>
      </c>
      <c r="D10" s="258">
        <v>61165108.207499996</v>
      </c>
      <c r="E10" s="259">
        <v>10527620.672600001</v>
      </c>
      <c r="F10" s="260">
        <v>67488508.826700002</v>
      </c>
      <c r="G10" s="257">
        <v>21443641.154799998</v>
      </c>
      <c r="H10" s="258">
        <v>39514766.046400003</v>
      </c>
      <c r="I10" s="259">
        <v>6530101.6255000001</v>
      </c>
      <c r="J10" s="260">
        <v>22319468.242699999</v>
      </c>
      <c r="K10" s="257">
        <v>15162639.7139</v>
      </c>
      <c r="L10" s="258">
        <v>5453095.0487000002</v>
      </c>
      <c r="M10" s="259">
        <v>1703733.4800999998</v>
      </c>
      <c r="N10" s="260">
        <v>45169040.583999999</v>
      </c>
      <c r="O10" s="257">
        <v>6281001.4408999998</v>
      </c>
      <c r="P10" s="258">
        <v>34061670.997699998</v>
      </c>
      <c r="Q10" s="259">
        <v>4826368.1453999998</v>
      </c>
      <c r="R10" s="260">
        <v>35554415.655100003</v>
      </c>
      <c r="S10" s="257">
        <v>9906554.4469000008</v>
      </c>
      <c r="T10" s="258">
        <v>21650342.1611</v>
      </c>
      <c r="U10" s="261">
        <v>3997519.0471000001</v>
      </c>
    </row>
    <row r="11" spans="1:21" s="203" customFormat="1" ht="13.5" customHeight="1" thickTop="1" x14ac:dyDescent="0.15">
      <c r="A11" s="205" t="s">
        <v>61</v>
      </c>
      <c r="B11" s="43">
        <v>8040869.856700018</v>
      </c>
      <c r="C11" s="44">
        <v>2237802.4673999995</v>
      </c>
      <c r="D11" s="45">
        <v>4593374.0848999918</v>
      </c>
      <c r="E11" s="46">
        <v>1209693.3044000007</v>
      </c>
      <c r="F11" s="47">
        <v>4793220.9571000189</v>
      </c>
      <c r="G11" s="44">
        <v>1310990.2154999971</v>
      </c>
      <c r="H11" s="45">
        <v>2551842.6912999973</v>
      </c>
      <c r="I11" s="46">
        <v>930388.0502999993</v>
      </c>
      <c r="J11" s="47">
        <v>1295775.4155000001</v>
      </c>
      <c r="K11" s="44">
        <v>840551.67949999869</v>
      </c>
      <c r="L11" s="45">
        <v>349797.42590000015</v>
      </c>
      <c r="M11" s="46">
        <v>105426.31009999989</v>
      </c>
      <c r="N11" s="47">
        <v>3497445.5415999964</v>
      </c>
      <c r="O11" s="44">
        <v>470438.53600000031</v>
      </c>
      <c r="P11" s="45">
        <v>2202045.2653999999</v>
      </c>
      <c r="Q11" s="46">
        <v>824961.74019999988</v>
      </c>
      <c r="R11" s="47">
        <v>3247648.8995999992</v>
      </c>
      <c r="S11" s="44">
        <v>926812.2519000005</v>
      </c>
      <c r="T11" s="45">
        <v>2041531.3935999982</v>
      </c>
      <c r="U11" s="48">
        <v>279305.25409999955</v>
      </c>
    </row>
    <row r="12" spans="1:21" s="203" customFormat="1" ht="13.5" customHeight="1" thickBot="1" x14ac:dyDescent="0.2">
      <c r="A12" s="253" t="s">
        <v>60</v>
      </c>
      <c r="B12" s="50">
        <v>9405554.3334999997</v>
      </c>
      <c r="C12" s="51">
        <v>3664104.8005999997</v>
      </c>
      <c r="D12" s="52">
        <v>4991892.0053000003</v>
      </c>
      <c r="E12" s="53">
        <v>749557.52759999991</v>
      </c>
      <c r="F12" s="54">
        <v>5022769.4920000006</v>
      </c>
      <c r="G12" s="51">
        <v>1635502.8004999999</v>
      </c>
      <c r="H12" s="52">
        <v>2939468.0610000002</v>
      </c>
      <c r="I12" s="53">
        <v>447798.63049999997</v>
      </c>
      <c r="J12" s="54">
        <v>1403397.7022000002</v>
      </c>
      <c r="K12" s="51">
        <v>1056231.186</v>
      </c>
      <c r="L12" s="52">
        <v>230456.2176</v>
      </c>
      <c r="M12" s="53">
        <v>116710.29859999999</v>
      </c>
      <c r="N12" s="54">
        <v>3619371.7898000004</v>
      </c>
      <c r="O12" s="51">
        <v>579271.61450000003</v>
      </c>
      <c r="P12" s="52">
        <v>2709011.8434000001</v>
      </c>
      <c r="Q12" s="53">
        <v>331088.33189999999</v>
      </c>
      <c r="R12" s="54">
        <v>4382784.8415000001</v>
      </c>
      <c r="S12" s="51">
        <v>2028602.0001000001</v>
      </c>
      <c r="T12" s="52">
        <v>2052423.9443000001</v>
      </c>
      <c r="U12" s="55">
        <v>301758.8971</v>
      </c>
    </row>
    <row r="13" spans="1:21" s="203" customFormat="1" ht="13.5" customHeight="1" thickTop="1" thickBot="1" x14ac:dyDescent="0.2">
      <c r="A13" s="253" t="s">
        <v>49</v>
      </c>
      <c r="B13" s="50">
        <v>103492509.66219999</v>
      </c>
      <c r="C13" s="51">
        <v>31197214.165799998</v>
      </c>
      <c r="D13" s="52">
        <v>61703830.248400003</v>
      </c>
      <c r="E13" s="53">
        <v>10591465.248</v>
      </c>
      <c r="F13" s="54">
        <v>67703155.375499994</v>
      </c>
      <c r="G13" s="51">
        <v>21057104.068499997</v>
      </c>
      <c r="H13" s="52">
        <v>39894822.445699997</v>
      </c>
      <c r="I13" s="53">
        <v>6751228.8613</v>
      </c>
      <c r="J13" s="54">
        <v>21975114.629000001</v>
      </c>
      <c r="K13" s="51">
        <v>14492174.130199999</v>
      </c>
      <c r="L13" s="52">
        <v>5732078.5885999994</v>
      </c>
      <c r="M13" s="53">
        <v>1750861.9101999998</v>
      </c>
      <c r="N13" s="54">
        <v>45728040.7465</v>
      </c>
      <c r="O13" s="51">
        <v>6564929.9383000005</v>
      </c>
      <c r="P13" s="52">
        <v>34162743.857100002</v>
      </c>
      <c r="Q13" s="53">
        <v>5000366.9510999992</v>
      </c>
      <c r="R13" s="54">
        <v>35789354.286699995</v>
      </c>
      <c r="S13" s="51">
        <v>10140110.0973</v>
      </c>
      <c r="T13" s="52">
        <v>21809007.802700002</v>
      </c>
      <c r="U13" s="55">
        <v>3840236.3867000001</v>
      </c>
    </row>
    <row r="14" spans="1:21" s="203" customFormat="1" ht="13.5" customHeight="1" thickTop="1" x14ac:dyDescent="0.15">
      <c r="A14" s="205" t="s">
        <v>58</v>
      </c>
      <c r="B14" s="43">
        <v>36099059.982600003</v>
      </c>
      <c r="C14" s="44">
        <v>10932177.131999999</v>
      </c>
      <c r="D14" s="45">
        <v>21402794.633699998</v>
      </c>
      <c r="E14" s="46">
        <v>3764088.2169000003</v>
      </c>
      <c r="F14" s="47">
        <v>24008154.123400003</v>
      </c>
      <c r="G14" s="44">
        <v>7552950.0886999965</v>
      </c>
      <c r="H14" s="45">
        <v>13872438.625399999</v>
      </c>
      <c r="I14" s="46">
        <v>2582765.4092999995</v>
      </c>
      <c r="J14" s="47">
        <v>7268775.630900003</v>
      </c>
      <c r="K14" s="44">
        <v>4932486.1072999947</v>
      </c>
      <c r="L14" s="45">
        <v>1836118.2416999992</v>
      </c>
      <c r="M14" s="46">
        <v>500171.28189999959</v>
      </c>
      <c r="N14" s="47">
        <v>16739378.492499992</v>
      </c>
      <c r="O14" s="44">
        <v>2620463.9814000009</v>
      </c>
      <c r="P14" s="45">
        <v>12036320.383699998</v>
      </c>
      <c r="Q14" s="46">
        <v>2082594.1273999996</v>
      </c>
      <c r="R14" s="47">
        <v>12090905.859199993</v>
      </c>
      <c r="S14" s="44">
        <v>3379227.043300001</v>
      </c>
      <c r="T14" s="45">
        <v>7530356.0082999989</v>
      </c>
      <c r="U14" s="48">
        <v>1181322.8075999999</v>
      </c>
    </row>
    <row r="15" spans="1:21" s="203" customFormat="1" ht="13.5" customHeight="1" thickBot="1" x14ac:dyDescent="0.2">
      <c r="A15" s="211" t="s">
        <v>57</v>
      </c>
      <c r="B15" s="58">
        <v>37014159.278999999</v>
      </c>
      <c r="C15" s="59">
        <v>12511460.901099999</v>
      </c>
      <c r="D15" s="60">
        <v>21262590.5132</v>
      </c>
      <c r="E15" s="61">
        <v>3240107.8646999998</v>
      </c>
      <c r="F15" s="62">
        <v>24023056.109499998</v>
      </c>
      <c r="G15" s="59">
        <v>8263999.7599999998</v>
      </c>
      <c r="H15" s="60">
        <v>13880007.595800001</v>
      </c>
      <c r="I15" s="61">
        <v>1879048.7537</v>
      </c>
      <c r="J15" s="62">
        <v>7720751.5312999999</v>
      </c>
      <c r="K15" s="59">
        <v>5818631.1974999998</v>
      </c>
      <c r="L15" s="60">
        <v>1437793.4935000001</v>
      </c>
      <c r="M15" s="61">
        <v>464326.84029999998</v>
      </c>
      <c r="N15" s="62">
        <v>16302304.578200001</v>
      </c>
      <c r="O15" s="59">
        <v>2445368.5625</v>
      </c>
      <c r="P15" s="60">
        <v>12442214.102299999</v>
      </c>
      <c r="Q15" s="61">
        <v>1414721.9134</v>
      </c>
      <c r="R15" s="62">
        <v>12991103.169500001</v>
      </c>
      <c r="S15" s="59">
        <v>4247461.1411000006</v>
      </c>
      <c r="T15" s="60">
        <v>7382582.9174000006</v>
      </c>
      <c r="U15" s="63">
        <v>1361059.111</v>
      </c>
    </row>
    <row r="16" spans="1:21" s="203" customFormat="1" ht="13.5" customHeight="1" thickTop="1" x14ac:dyDescent="0.15">
      <c r="A16" s="210" t="s">
        <v>37</v>
      </c>
      <c r="B16" s="65">
        <v>23423190.0154</v>
      </c>
      <c r="C16" s="66">
        <v>6868350.5356999999</v>
      </c>
      <c r="D16" s="67">
        <v>13865281.2662</v>
      </c>
      <c r="E16" s="68">
        <v>2689558.2135000001</v>
      </c>
      <c r="F16" s="69">
        <v>14540055.860599998</v>
      </c>
      <c r="G16" s="66">
        <v>4260226.4003999997</v>
      </c>
      <c r="H16" s="67">
        <v>8430921.8179000001</v>
      </c>
      <c r="I16" s="68">
        <v>1848907.6422999999</v>
      </c>
      <c r="J16" s="69">
        <v>4648131.2927999999</v>
      </c>
      <c r="K16" s="66">
        <v>2844534.8104999997</v>
      </c>
      <c r="L16" s="67">
        <v>1419069.0175000001</v>
      </c>
      <c r="M16" s="68">
        <v>384527.46479999996</v>
      </c>
      <c r="N16" s="69">
        <v>9891924.5678000003</v>
      </c>
      <c r="O16" s="66">
        <v>1415691.5899</v>
      </c>
      <c r="P16" s="67">
        <v>7011852.8004000001</v>
      </c>
      <c r="Q16" s="68">
        <v>1464380.1775</v>
      </c>
      <c r="R16" s="69">
        <v>8883134.1547999997</v>
      </c>
      <c r="S16" s="66">
        <v>2608124.1353000002</v>
      </c>
      <c r="T16" s="67">
        <v>5434359.4483000003</v>
      </c>
      <c r="U16" s="70">
        <v>840650.57120000001</v>
      </c>
    </row>
    <row r="17" spans="1:21" s="203" customFormat="1" ht="13.5" customHeight="1" x14ac:dyDescent="0.15">
      <c r="A17" s="205" t="s">
        <v>43</v>
      </c>
      <c r="B17" s="43">
        <v>26641090.614</v>
      </c>
      <c r="C17" s="71">
        <v>8422489.8739</v>
      </c>
      <c r="D17" s="72">
        <v>15580363.189300001</v>
      </c>
      <c r="E17" s="73">
        <v>2638237.5507999999</v>
      </c>
      <c r="F17" s="47">
        <v>17695149.6631</v>
      </c>
      <c r="G17" s="71">
        <v>5896378.9419999998</v>
      </c>
      <c r="H17" s="72">
        <v>10077757.7849</v>
      </c>
      <c r="I17" s="73">
        <v>1721012.9362000003</v>
      </c>
      <c r="J17" s="47">
        <v>6407441.7784000002</v>
      </c>
      <c r="K17" s="71">
        <v>4400353.2977</v>
      </c>
      <c r="L17" s="72">
        <v>1439795.6439</v>
      </c>
      <c r="M17" s="73">
        <v>567292.83679999993</v>
      </c>
      <c r="N17" s="47">
        <v>11287707.8847</v>
      </c>
      <c r="O17" s="71">
        <v>1496025.6442999998</v>
      </c>
      <c r="P17" s="72">
        <v>8637962.1409999989</v>
      </c>
      <c r="Q17" s="73">
        <v>1153720.0993999999</v>
      </c>
      <c r="R17" s="47">
        <v>8945940.9508999996</v>
      </c>
      <c r="S17" s="71">
        <v>2526110.9319000002</v>
      </c>
      <c r="T17" s="72">
        <v>5502605.4044000003</v>
      </c>
      <c r="U17" s="74">
        <v>917224.61459999997</v>
      </c>
    </row>
    <row r="18" spans="1:21" s="203" customFormat="1" ht="13.5" customHeight="1" x14ac:dyDescent="0.15">
      <c r="A18" s="205" t="s">
        <v>44</v>
      </c>
      <c r="B18" s="43">
        <v>25370038.906900004</v>
      </c>
      <c r="C18" s="71">
        <v>7211999.091599999</v>
      </c>
      <c r="D18" s="72">
        <v>15448765.244100001</v>
      </c>
      <c r="E18" s="73">
        <v>2709274.5712000001</v>
      </c>
      <c r="F18" s="47">
        <v>16253016.6855</v>
      </c>
      <c r="G18" s="71">
        <v>4658538.8529000003</v>
      </c>
      <c r="H18" s="72">
        <v>10065546.9088</v>
      </c>
      <c r="I18" s="73">
        <v>1528930.9238</v>
      </c>
      <c r="J18" s="47">
        <v>4946541.3423999995</v>
      </c>
      <c r="K18" s="71">
        <v>3155351.5942000002</v>
      </c>
      <c r="L18" s="72">
        <v>1386893.1114000001</v>
      </c>
      <c r="M18" s="73">
        <v>404296.63679999998</v>
      </c>
      <c r="N18" s="47">
        <v>11306475.3431</v>
      </c>
      <c r="O18" s="71">
        <v>1503187.2587000001</v>
      </c>
      <c r="P18" s="72">
        <v>8678653.7973999996</v>
      </c>
      <c r="Q18" s="73">
        <v>1124634.287</v>
      </c>
      <c r="R18" s="47">
        <v>9117022.2214000002</v>
      </c>
      <c r="S18" s="71">
        <v>2553460.2387000001</v>
      </c>
      <c r="T18" s="72">
        <v>5383218.3353000004</v>
      </c>
      <c r="U18" s="74">
        <v>1180343.6474000001</v>
      </c>
    </row>
    <row r="19" spans="1:21" s="203" customFormat="1" ht="13.5" customHeight="1" x14ac:dyDescent="0.15">
      <c r="A19" s="205" t="s">
        <v>45</v>
      </c>
      <c r="B19" s="43">
        <v>27608604.945500001</v>
      </c>
      <c r="C19" s="71">
        <v>8847356.1004999988</v>
      </c>
      <c r="D19" s="72">
        <v>16270698.5079</v>
      </c>
      <c r="E19" s="73">
        <v>2490550.3371000001</v>
      </c>
      <c r="F19" s="47">
        <v>19000286.6175</v>
      </c>
      <c r="G19" s="71">
        <v>6628496.9594999999</v>
      </c>
      <c r="H19" s="72">
        <v>10940539.5348</v>
      </c>
      <c r="I19" s="73">
        <v>1431250.1232</v>
      </c>
      <c r="J19" s="47">
        <v>6317353.8290999997</v>
      </c>
      <c r="K19" s="71">
        <v>4762400.0115</v>
      </c>
      <c r="L19" s="72">
        <v>1207337.2759</v>
      </c>
      <c r="M19" s="73">
        <v>347616.5417</v>
      </c>
      <c r="N19" s="47">
        <v>12682932.7884</v>
      </c>
      <c r="O19" s="71">
        <v>1866096.9479999999</v>
      </c>
      <c r="P19" s="72">
        <v>9733202.2588999998</v>
      </c>
      <c r="Q19" s="73">
        <v>1083633.5815000001</v>
      </c>
      <c r="R19" s="47">
        <v>8608318.3280000016</v>
      </c>
      <c r="S19" s="71">
        <v>2218859.1410000003</v>
      </c>
      <c r="T19" s="72">
        <v>5330158.9731000001</v>
      </c>
      <c r="U19" s="74">
        <v>1059300.2139000001</v>
      </c>
    </row>
    <row r="20" spans="1:21" s="203" customFormat="1" ht="13.5" customHeight="1" thickBot="1" x14ac:dyDescent="0.2">
      <c r="A20" s="50" t="s">
        <v>56</v>
      </c>
      <c r="B20" s="50"/>
      <c r="C20" s="75"/>
      <c r="D20" s="76"/>
      <c r="E20" s="77"/>
      <c r="F20" s="54"/>
      <c r="G20" s="75"/>
      <c r="H20" s="76"/>
      <c r="I20" s="77"/>
      <c r="J20" s="54"/>
      <c r="K20" s="75"/>
      <c r="L20" s="76"/>
      <c r="M20" s="77"/>
      <c r="N20" s="54"/>
      <c r="O20" s="75"/>
      <c r="P20" s="76"/>
      <c r="Q20" s="77"/>
      <c r="R20" s="54"/>
      <c r="S20" s="75"/>
      <c r="T20" s="76"/>
      <c r="U20" s="78"/>
    </row>
    <row r="21" spans="1:21" s="203" customFormat="1" ht="13.5" hidden="1" customHeight="1" thickTop="1" x14ac:dyDescent="0.15">
      <c r="A21" s="205" t="s">
        <v>26</v>
      </c>
      <c r="B21" s="43">
        <v>6724844.9908999996</v>
      </c>
      <c r="C21" s="71">
        <v>1996786.1206999999</v>
      </c>
      <c r="D21" s="72">
        <v>4118458.5090000001</v>
      </c>
      <c r="E21" s="73">
        <v>609600.36120000004</v>
      </c>
      <c r="F21" s="47">
        <v>4195855.0104</v>
      </c>
      <c r="G21" s="71">
        <v>1249707.2047999999</v>
      </c>
      <c r="H21" s="72">
        <v>2591668.3947000001</v>
      </c>
      <c r="I21" s="73">
        <v>354479.41090000002</v>
      </c>
      <c r="J21" s="47">
        <v>1147617.4093000002</v>
      </c>
      <c r="K21" s="71">
        <v>801878.88020000001</v>
      </c>
      <c r="L21" s="72">
        <v>291485.88510000001</v>
      </c>
      <c r="M21" s="73">
        <v>54252.644</v>
      </c>
      <c r="N21" s="47">
        <v>3048237.6011000001</v>
      </c>
      <c r="O21" s="71">
        <v>447828.32459999999</v>
      </c>
      <c r="P21" s="72">
        <v>2300182.5096</v>
      </c>
      <c r="Q21" s="73">
        <v>300226.76689999999</v>
      </c>
      <c r="R21" s="47">
        <v>2528989.9805000001</v>
      </c>
      <c r="S21" s="71">
        <v>747078.91590000002</v>
      </c>
      <c r="T21" s="72">
        <v>1526790.1143</v>
      </c>
      <c r="U21" s="74">
        <v>255120.9503</v>
      </c>
    </row>
    <row r="22" spans="1:21" s="203" customFormat="1" ht="13.5" hidden="1" customHeight="1" x14ac:dyDescent="0.15">
      <c r="A22" s="205" t="s">
        <v>15</v>
      </c>
      <c r="B22" s="43">
        <v>7992342.7281999998</v>
      </c>
      <c r="C22" s="71">
        <v>2211751.6137000001</v>
      </c>
      <c r="D22" s="72">
        <v>5004224.2742999997</v>
      </c>
      <c r="E22" s="73">
        <v>776366.84019999998</v>
      </c>
      <c r="F22" s="47">
        <v>5231696.4612999996</v>
      </c>
      <c r="G22" s="71">
        <v>1463293.2678</v>
      </c>
      <c r="H22" s="72">
        <v>3241324.8467999999</v>
      </c>
      <c r="I22" s="73">
        <v>527078.34669999999</v>
      </c>
      <c r="J22" s="47">
        <v>1485010.6217</v>
      </c>
      <c r="K22" s="71">
        <v>872242.39890000003</v>
      </c>
      <c r="L22" s="72">
        <v>478137.56699999998</v>
      </c>
      <c r="M22" s="73">
        <v>134630.65580000001</v>
      </c>
      <c r="N22" s="47">
        <v>3746685.8396000001</v>
      </c>
      <c r="O22" s="71">
        <v>591050.8689</v>
      </c>
      <c r="P22" s="72">
        <v>2763187.2798000001</v>
      </c>
      <c r="Q22" s="73">
        <v>392447.69089999999</v>
      </c>
      <c r="R22" s="47">
        <v>2760646.2668999997</v>
      </c>
      <c r="S22" s="71">
        <v>748458.34589999996</v>
      </c>
      <c r="T22" s="72">
        <v>1762899.4275</v>
      </c>
      <c r="U22" s="74">
        <v>249288.49350000001</v>
      </c>
    </row>
    <row r="23" spans="1:21" s="203" customFormat="1" ht="13.5" hidden="1" customHeight="1" x14ac:dyDescent="0.15">
      <c r="A23" s="207" t="s">
        <v>16</v>
      </c>
      <c r="B23" s="80">
        <v>13341002.406799998</v>
      </c>
      <c r="C23" s="81">
        <v>4485836.9301999994</v>
      </c>
      <c r="D23" s="82">
        <v>7686737.7654999997</v>
      </c>
      <c r="E23" s="83">
        <v>1168427.7111</v>
      </c>
      <c r="F23" s="84">
        <v>9787381.694600001</v>
      </c>
      <c r="G23" s="81">
        <v>3528959.4005999998</v>
      </c>
      <c r="H23" s="82">
        <v>5487602.6925999997</v>
      </c>
      <c r="I23" s="83">
        <v>770819.60140000004</v>
      </c>
      <c r="J23" s="84">
        <v>3340372.1843999997</v>
      </c>
      <c r="K23" s="81">
        <v>2417813.1486999998</v>
      </c>
      <c r="L23" s="82">
        <v>716697.36369999999</v>
      </c>
      <c r="M23" s="83">
        <v>205861.67199999999</v>
      </c>
      <c r="N23" s="84">
        <v>6447009.5102000004</v>
      </c>
      <c r="O23" s="81">
        <v>1111146.2519</v>
      </c>
      <c r="P23" s="82">
        <v>4770905.3289000001</v>
      </c>
      <c r="Q23" s="83">
        <v>564957.92940000002</v>
      </c>
      <c r="R23" s="84">
        <v>3553620.7122</v>
      </c>
      <c r="S23" s="81">
        <v>956877.52960000001</v>
      </c>
      <c r="T23" s="82">
        <v>2199135.0729</v>
      </c>
      <c r="U23" s="85">
        <v>397608.10969999997</v>
      </c>
    </row>
    <row r="24" spans="1:21" s="203" customFormat="1" ht="13.5" customHeight="1" thickTop="1" x14ac:dyDescent="0.15">
      <c r="A24" s="193" t="s">
        <v>38</v>
      </c>
      <c r="B24" s="194">
        <v>8040869.8567000004</v>
      </c>
      <c r="C24" s="195">
        <v>2237802.4674</v>
      </c>
      <c r="D24" s="196">
        <v>4593374.0849000001</v>
      </c>
      <c r="E24" s="197">
        <v>1209693.3044</v>
      </c>
      <c r="F24" s="198">
        <v>4793220.9571000002</v>
      </c>
      <c r="G24" s="195">
        <v>1310990.2154999999</v>
      </c>
      <c r="H24" s="196">
        <v>2551842.6913000001</v>
      </c>
      <c r="I24" s="197">
        <v>930388.0503</v>
      </c>
      <c r="J24" s="198">
        <v>1295775.4155000001</v>
      </c>
      <c r="K24" s="195">
        <v>840551.67949999997</v>
      </c>
      <c r="L24" s="196">
        <v>349797.42589999997</v>
      </c>
      <c r="M24" s="197">
        <v>105426.3101</v>
      </c>
      <c r="N24" s="198">
        <v>3497445.5415999996</v>
      </c>
      <c r="O24" s="195">
        <v>470438.53600000002</v>
      </c>
      <c r="P24" s="196">
        <v>2202045.2653999999</v>
      </c>
      <c r="Q24" s="197">
        <v>824961.7402</v>
      </c>
      <c r="R24" s="198">
        <v>3247648.8996000001</v>
      </c>
      <c r="S24" s="195">
        <v>926812.25190000003</v>
      </c>
      <c r="T24" s="196">
        <v>2041531.3936000001</v>
      </c>
      <c r="U24" s="199">
        <v>279305.25410000002</v>
      </c>
    </row>
    <row r="25" spans="1:21" s="203" customFormat="1" ht="13.5" customHeight="1" x14ac:dyDescent="0.15">
      <c r="A25" s="205" t="s">
        <v>7</v>
      </c>
      <c r="B25" s="43">
        <v>6821737.7566</v>
      </c>
      <c r="C25" s="71">
        <v>1946612.3134999999</v>
      </c>
      <c r="D25" s="72">
        <v>4242244.4620000003</v>
      </c>
      <c r="E25" s="73">
        <v>632880.98109999998</v>
      </c>
      <c r="F25" s="47">
        <v>4111678.6025</v>
      </c>
      <c r="G25" s="71">
        <v>1138664.3572</v>
      </c>
      <c r="H25" s="72">
        <v>2585055.094</v>
      </c>
      <c r="I25" s="73">
        <v>387959.15129999997</v>
      </c>
      <c r="J25" s="47">
        <v>1285092.0183999999</v>
      </c>
      <c r="K25" s="71">
        <v>792371.41949999996</v>
      </c>
      <c r="L25" s="72">
        <v>381561.3161</v>
      </c>
      <c r="M25" s="73">
        <v>111159.2828</v>
      </c>
      <c r="N25" s="47">
        <v>2826586.5841000001</v>
      </c>
      <c r="O25" s="71">
        <v>346292.93770000001</v>
      </c>
      <c r="P25" s="72">
        <v>2203493.7779000001</v>
      </c>
      <c r="Q25" s="73">
        <v>276799.86849999998</v>
      </c>
      <c r="R25" s="47">
        <v>2710059.1540999999</v>
      </c>
      <c r="S25" s="71">
        <v>807947.95629999996</v>
      </c>
      <c r="T25" s="72">
        <v>1657189.368</v>
      </c>
      <c r="U25" s="74">
        <v>244921.82980000001</v>
      </c>
    </row>
    <row r="26" spans="1:21" s="203" customFormat="1" ht="13.5" customHeight="1" x14ac:dyDescent="0.15">
      <c r="A26" s="205" t="s">
        <v>8</v>
      </c>
      <c r="B26" s="43">
        <v>8560582.4021000005</v>
      </c>
      <c r="C26" s="71">
        <v>2683935.7548000002</v>
      </c>
      <c r="D26" s="72">
        <v>5029662.7193</v>
      </c>
      <c r="E26" s="73">
        <v>846983.92800000007</v>
      </c>
      <c r="F26" s="47">
        <v>5635156.301</v>
      </c>
      <c r="G26" s="71">
        <v>1810571.8277</v>
      </c>
      <c r="H26" s="72">
        <v>3294024.0326</v>
      </c>
      <c r="I26" s="73">
        <v>530560.44070000004</v>
      </c>
      <c r="J26" s="47">
        <v>2067263.8588999999</v>
      </c>
      <c r="K26" s="71">
        <v>1211611.7115</v>
      </c>
      <c r="L26" s="72">
        <v>687710.27549999999</v>
      </c>
      <c r="M26" s="73">
        <v>167941.8719</v>
      </c>
      <c r="N26" s="47">
        <v>3567892.4421000001</v>
      </c>
      <c r="O26" s="71">
        <v>598960.11620000005</v>
      </c>
      <c r="P26" s="72">
        <v>2606313.7571</v>
      </c>
      <c r="Q26" s="73">
        <v>362618.56880000001</v>
      </c>
      <c r="R26" s="47">
        <v>2925426.1011000001</v>
      </c>
      <c r="S26" s="71">
        <v>873363.92709999997</v>
      </c>
      <c r="T26" s="72">
        <v>1735638.6867</v>
      </c>
      <c r="U26" s="74">
        <v>316423.48729999998</v>
      </c>
    </row>
    <row r="27" spans="1:21" s="203" customFormat="1" ht="13.5" customHeight="1" x14ac:dyDescent="0.15">
      <c r="A27" s="205" t="s">
        <v>9</v>
      </c>
      <c r="B27" s="43">
        <v>8565579.6818000004</v>
      </c>
      <c r="C27" s="71">
        <v>2964450.5153000001</v>
      </c>
      <c r="D27" s="72">
        <v>4855567.1029000003</v>
      </c>
      <c r="E27" s="73">
        <v>745562.06359999999</v>
      </c>
      <c r="F27" s="47">
        <v>5679587.6737000002</v>
      </c>
      <c r="G27" s="71">
        <v>2106363.5490000001</v>
      </c>
      <c r="H27" s="72">
        <v>3098129.2262999997</v>
      </c>
      <c r="I27" s="73">
        <v>475094.89840000006</v>
      </c>
      <c r="J27" s="47">
        <v>2220574.5772000002</v>
      </c>
      <c r="K27" s="71">
        <v>1586077.7233</v>
      </c>
      <c r="L27" s="72">
        <v>479765.266</v>
      </c>
      <c r="M27" s="73">
        <v>154731.58790000001</v>
      </c>
      <c r="N27" s="47">
        <v>3459013.0965</v>
      </c>
      <c r="O27" s="71">
        <v>520285.82569999999</v>
      </c>
      <c r="P27" s="72">
        <v>2618363.9602999999</v>
      </c>
      <c r="Q27" s="73">
        <v>320363.31050000002</v>
      </c>
      <c r="R27" s="47">
        <v>2885992.0081000002</v>
      </c>
      <c r="S27" s="71">
        <v>858086.96629999997</v>
      </c>
      <c r="T27" s="72">
        <v>1757437.8766000001</v>
      </c>
      <c r="U27" s="74">
        <v>270467.16519999999</v>
      </c>
    </row>
    <row r="28" spans="1:21" s="203" customFormat="1" ht="13.5" customHeight="1" x14ac:dyDescent="0.15">
      <c r="A28" s="205" t="s">
        <v>10</v>
      </c>
      <c r="B28" s="43">
        <v>7881686.8819999993</v>
      </c>
      <c r="C28" s="71">
        <v>2284835.2610999998</v>
      </c>
      <c r="D28" s="72">
        <v>4707744.7688999996</v>
      </c>
      <c r="E28" s="73">
        <v>889106.85199999996</v>
      </c>
      <c r="F28" s="47">
        <v>5178270.1452000001</v>
      </c>
      <c r="G28" s="71">
        <v>1550107.4182</v>
      </c>
      <c r="H28" s="72">
        <v>3010383.4668000001</v>
      </c>
      <c r="I28" s="73">
        <v>617779.26020000002</v>
      </c>
      <c r="J28" s="47">
        <v>1691469.9402000001</v>
      </c>
      <c r="K28" s="71">
        <v>1101862.2010999999</v>
      </c>
      <c r="L28" s="72">
        <v>383962.59590000001</v>
      </c>
      <c r="M28" s="73">
        <v>205645.14319999999</v>
      </c>
      <c r="N28" s="47">
        <v>3486800.2050000001</v>
      </c>
      <c r="O28" s="71">
        <v>448245.21710000001</v>
      </c>
      <c r="P28" s="72">
        <v>2626420.8709</v>
      </c>
      <c r="Q28" s="73">
        <v>412134.11700000003</v>
      </c>
      <c r="R28" s="47">
        <v>2703416.7368000001</v>
      </c>
      <c r="S28" s="71">
        <v>734727.84290000005</v>
      </c>
      <c r="T28" s="72">
        <v>1697361.3021</v>
      </c>
      <c r="U28" s="74">
        <v>271327.59179999999</v>
      </c>
    </row>
    <row r="29" spans="1:21" s="203" customFormat="1" ht="13.5" customHeight="1" x14ac:dyDescent="0.15">
      <c r="A29" s="205" t="s">
        <v>11</v>
      </c>
      <c r="B29" s="43">
        <v>10193824.050199999</v>
      </c>
      <c r="C29" s="71">
        <v>3173204.0975000001</v>
      </c>
      <c r="D29" s="72">
        <v>6017051.3174999999</v>
      </c>
      <c r="E29" s="73">
        <v>1003568.6352</v>
      </c>
      <c r="F29" s="47">
        <v>6837291.8442000002</v>
      </c>
      <c r="G29" s="71">
        <v>2239907.9748</v>
      </c>
      <c r="H29" s="72">
        <v>3969245.0918000001</v>
      </c>
      <c r="I29" s="73">
        <v>628138.77760000003</v>
      </c>
      <c r="J29" s="47">
        <v>2495397.2610000004</v>
      </c>
      <c r="K29" s="71">
        <v>1712413.3733000001</v>
      </c>
      <c r="L29" s="72">
        <v>576067.78200000001</v>
      </c>
      <c r="M29" s="73">
        <v>206916.10569999999</v>
      </c>
      <c r="N29" s="47">
        <v>4341894.5832000002</v>
      </c>
      <c r="O29" s="71">
        <v>527494.60149999999</v>
      </c>
      <c r="P29" s="72">
        <v>3393177.3097999999</v>
      </c>
      <c r="Q29" s="73">
        <v>421222.67190000002</v>
      </c>
      <c r="R29" s="47">
        <v>3356532.2060000002</v>
      </c>
      <c r="S29" s="71">
        <v>933296.12269999995</v>
      </c>
      <c r="T29" s="72">
        <v>2047806.2257000001</v>
      </c>
      <c r="U29" s="74">
        <v>375429.85759999999</v>
      </c>
    </row>
    <row r="30" spans="1:21" s="203" customFormat="1" ht="13.5" customHeight="1" x14ac:dyDescent="0.15">
      <c r="A30" s="205" t="s">
        <v>12</v>
      </c>
      <c r="B30" s="43">
        <v>8499401.1370999999</v>
      </c>
      <c r="C30" s="71">
        <v>2577975.4661999997</v>
      </c>
      <c r="D30" s="72">
        <v>4962146.9879999999</v>
      </c>
      <c r="E30" s="73">
        <v>959278.68290000001</v>
      </c>
      <c r="F30" s="47">
        <v>5326490.8196999999</v>
      </c>
      <c r="G30" s="71">
        <v>1650414.6906999999</v>
      </c>
      <c r="H30" s="72">
        <v>3097460.2748999996</v>
      </c>
      <c r="I30" s="73">
        <v>578615.8541</v>
      </c>
      <c r="J30" s="47">
        <v>1863212.3605999998</v>
      </c>
      <c r="K30" s="71">
        <v>1186913.4358999999</v>
      </c>
      <c r="L30" s="72">
        <v>524281.14159999997</v>
      </c>
      <c r="M30" s="73">
        <v>152017.7831</v>
      </c>
      <c r="N30" s="47">
        <v>3463278.4591000001</v>
      </c>
      <c r="O30" s="71">
        <v>463501.2548</v>
      </c>
      <c r="P30" s="72">
        <v>2573179.1332999999</v>
      </c>
      <c r="Q30" s="73">
        <v>426598.071</v>
      </c>
      <c r="R30" s="47">
        <v>3172910.3174000001</v>
      </c>
      <c r="S30" s="71">
        <v>927560.77549999999</v>
      </c>
      <c r="T30" s="72">
        <v>1864686.7131000001</v>
      </c>
      <c r="U30" s="74">
        <v>380662.82880000002</v>
      </c>
    </row>
    <row r="31" spans="1:21" s="203" customFormat="1" ht="13.5" customHeight="1" x14ac:dyDescent="0.15">
      <c r="A31" s="205" t="s">
        <v>13</v>
      </c>
      <c r="B31" s="43">
        <v>8026981.8892000001</v>
      </c>
      <c r="C31" s="71">
        <v>2344033.0313999997</v>
      </c>
      <c r="D31" s="72">
        <v>4844099.7882000003</v>
      </c>
      <c r="E31" s="73">
        <v>838849.06960000005</v>
      </c>
      <c r="F31" s="47">
        <v>5150174.1141999997</v>
      </c>
      <c r="G31" s="71">
        <v>1493824.7123</v>
      </c>
      <c r="H31" s="72">
        <v>3200431.4465999999</v>
      </c>
      <c r="I31" s="73">
        <v>455917.95530000003</v>
      </c>
      <c r="J31" s="47">
        <v>1470693.5747000002</v>
      </c>
      <c r="K31" s="71">
        <v>997011.79150000005</v>
      </c>
      <c r="L31" s="72">
        <v>343211.391</v>
      </c>
      <c r="M31" s="73">
        <v>130470.3922</v>
      </c>
      <c r="N31" s="47">
        <v>3679480.5395</v>
      </c>
      <c r="O31" s="71">
        <v>496812.92080000002</v>
      </c>
      <c r="P31" s="72">
        <v>2857220.0556000001</v>
      </c>
      <c r="Q31" s="73">
        <v>325447.56310000003</v>
      </c>
      <c r="R31" s="47">
        <v>2876807.7749999999</v>
      </c>
      <c r="S31" s="71">
        <v>850208.31909999996</v>
      </c>
      <c r="T31" s="72">
        <v>1643668.3415999999</v>
      </c>
      <c r="U31" s="74">
        <v>382931.11430000002</v>
      </c>
    </row>
    <row r="32" spans="1:21" s="203" customFormat="1" ht="13.5" customHeight="1" x14ac:dyDescent="0.15">
      <c r="A32" s="205" t="s">
        <v>14</v>
      </c>
      <c r="B32" s="43">
        <v>8843655.8806000017</v>
      </c>
      <c r="C32" s="71">
        <v>2289990.594</v>
      </c>
      <c r="D32" s="72">
        <v>5642518.4679000005</v>
      </c>
      <c r="E32" s="73">
        <v>911146.81869999995</v>
      </c>
      <c r="F32" s="47">
        <v>5776351.7516000001</v>
      </c>
      <c r="G32" s="71">
        <v>1514299.4498999999</v>
      </c>
      <c r="H32" s="72">
        <v>3767655.1873000003</v>
      </c>
      <c r="I32" s="73">
        <v>494397.11439999996</v>
      </c>
      <c r="J32" s="47">
        <v>1612635.4071</v>
      </c>
      <c r="K32" s="71">
        <v>971426.36679999996</v>
      </c>
      <c r="L32" s="72">
        <v>519400.57880000002</v>
      </c>
      <c r="M32" s="73">
        <v>121808.4615</v>
      </c>
      <c r="N32" s="47">
        <v>4163716.3445000001</v>
      </c>
      <c r="O32" s="71">
        <v>542873.08310000005</v>
      </c>
      <c r="P32" s="72">
        <v>3248254.6085000001</v>
      </c>
      <c r="Q32" s="73">
        <v>372588.65289999999</v>
      </c>
      <c r="R32" s="47">
        <v>3067304.1289999997</v>
      </c>
      <c r="S32" s="71">
        <v>775691.14410000003</v>
      </c>
      <c r="T32" s="72">
        <v>1874863.2805999999</v>
      </c>
      <c r="U32" s="74">
        <v>416749.70429999998</v>
      </c>
    </row>
    <row r="33" spans="1:23" s="203" customFormat="1" ht="13.5" customHeight="1" x14ac:dyDescent="0.15">
      <c r="A33" s="205" t="s">
        <v>39</v>
      </c>
      <c r="B33" s="43">
        <v>6617021.8424000004</v>
      </c>
      <c r="C33" s="71">
        <v>2032081.7406000001</v>
      </c>
      <c r="D33" s="72">
        <v>3957653.3470000001</v>
      </c>
      <c r="E33" s="73">
        <v>627286.7548</v>
      </c>
      <c r="F33" s="47">
        <v>4222269.8769999994</v>
      </c>
      <c r="G33" s="71">
        <v>1411679.8584</v>
      </c>
      <c r="H33" s="72">
        <v>2432762.6861999999</v>
      </c>
      <c r="I33" s="73">
        <v>377827.33240000001</v>
      </c>
      <c r="J33" s="47">
        <v>1354388.4982</v>
      </c>
      <c r="K33" s="71">
        <v>966170.99890000001</v>
      </c>
      <c r="L33" s="72">
        <v>316290.21610000002</v>
      </c>
      <c r="M33" s="73">
        <v>71927.283200000005</v>
      </c>
      <c r="N33" s="47">
        <v>2867881.3788000001</v>
      </c>
      <c r="O33" s="71">
        <v>445508.85950000002</v>
      </c>
      <c r="P33" s="72">
        <v>2116472.4701</v>
      </c>
      <c r="Q33" s="73">
        <v>305900.04920000001</v>
      </c>
      <c r="R33" s="47">
        <v>2394751.9654000001</v>
      </c>
      <c r="S33" s="71">
        <v>620401.88219999999</v>
      </c>
      <c r="T33" s="72">
        <v>1524890.6608</v>
      </c>
      <c r="U33" s="74">
        <v>249459.42240000001</v>
      </c>
    </row>
    <row r="34" spans="1:23" s="203" customFormat="1" ht="13.5" customHeight="1" x14ac:dyDescent="0.15">
      <c r="A34" s="205" t="s">
        <v>15</v>
      </c>
      <c r="B34" s="43">
        <v>7351315.1975999996</v>
      </c>
      <c r="C34" s="71">
        <v>2124337.4693999998</v>
      </c>
      <c r="D34" s="72">
        <v>4416656.6546999998</v>
      </c>
      <c r="E34" s="73">
        <v>810321.07349999994</v>
      </c>
      <c r="F34" s="47">
        <v>4753591.9888000004</v>
      </c>
      <c r="G34" s="71">
        <v>1464863.8673</v>
      </c>
      <c r="H34" s="72">
        <v>2881022.9692000002</v>
      </c>
      <c r="I34" s="73">
        <v>407705.15230000002</v>
      </c>
      <c r="J34" s="47">
        <v>1423072.4325000001</v>
      </c>
      <c r="K34" s="71">
        <v>1010794.1248</v>
      </c>
      <c r="L34" s="72">
        <v>296264.1164</v>
      </c>
      <c r="M34" s="73">
        <v>116014.19130000001</v>
      </c>
      <c r="N34" s="47">
        <v>3330519.5563000003</v>
      </c>
      <c r="O34" s="71">
        <v>454069.74249999999</v>
      </c>
      <c r="P34" s="72">
        <v>2584758.8528</v>
      </c>
      <c r="Q34" s="73">
        <v>291690.96100000001</v>
      </c>
      <c r="R34" s="47">
        <v>2597723.2088000001</v>
      </c>
      <c r="S34" s="71">
        <v>659473.60210000002</v>
      </c>
      <c r="T34" s="72">
        <v>1535633.6854999999</v>
      </c>
      <c r="U34" s="74">
        <v>402615.92119999998</v>
      </c>
    </row>
    <row r="35" spans="1:23" s="203" customFormat="1" ht="13.5" customHeight="1" x14ac:dyDescent="0.15">
      <c r="A35" s="207" t="s">
        <v>16</v>
      </c>
      <c r="B35" s="80">
        <v>13640267.9055</v>
      </c>
      <c r="C35" s="81">
        <v>4690936.8904999997</v>
      </c>
      <c r="D35" s="82">
        <v>7896388.5062000006</v>
      </c>
      <c r="E35" s="83">
        <v>1052942.5088</v>
      </c>
      <c r="F35" s="84">
        <v>10024424.751699999</v>
      </c>
      <c r="G35" s="81">
        <v>3751953.2338</v>
      </c>
      <c r="H35" s="82">
        <v>5626753.8794</v>
      </c>
      <c r="I35" s="83">
        <v>645717.6385</v>
      </c>
      <c r="J35" s="84">
        <v>3539892.8983999998</v>
      </c>
      <c r="K35" s="81">
        <v>2785434.8878000001</v>
      </c>
      <c r="L35" s="82">
        <v>594782.94339999999</v>
      </c>
      <c r="M35" s="83">
        <v>159675.06719999999</v>
      </c>
      <c r="N35" s="84">
        <v>6484531.8532999996</v>
      </c>
      <c r="O35" s="81">
        <v>966518.34600000002</v>
      </c>
      <c r="P35" s="82">
        <v>5031970.9359999998</v>
      </c>
      <c r="Q35" s="83">
        <v>486042.57130000001</v>
      </c>
      <c r="R35" s="84">
        <v>3615843.1538000004</v>
      </c>
      <c r="S35" s="81">
        <v>938983.65670000005</v>
      </c>
      <c r="T35" s="82">
        <v>2269634.6268000002</v>
      </c>
      <c r="U35" s="85">
        <v>407224.87030000001</v>
      </c>
      <c r="W35" s="309"/>
    </row>
    <row r="36" spans="1:23" s="203" customFormat="1" ht="13.5" customHeight="1" x14ac:dyDescent="0.15">
      <c r="A36" s="206" t="s">
        <v>54</v>
      </c>
      <c r="B36" s="87">
        <v>9405554.3334999997</v>
      </c>
      <c r="C36" s="88">
        <v>3664104.8005999997</v>
      </c>
      <c r="D36" s="89">
        <v>4991892.0053000003</v>
      </c>
      <c r="E36" s="90">
        <v>749557.52759999991</v>
      </c>
      <c r="F36" s="91">
        <v>5022769.4920000006</v>
      </c>
      <c r="G36" s="88">
        <v>1635502.8004999999</v>
      </c>
      <c r="H36" s="89">
        <v>2939468.0610000002</v>
      </c>
      <c r="I36" s="90">
        <v>447798.63049999997</v>
      </c>
      <c r="J36" s="91">
        <v>1403397.7022000002</v>
      </c>
      <c r="K36" s="88">
        <v>1056231.186</v>
      </c>
      <c r="L36" s="89">
        <v>230456.2176</v>
      </c>
      <c r="M36" s="90">
        <v>116710.29859999999</v>
      </c>
      <c r="N36" s="91">
        <v>3619371.7898000004</v>
      </c>
      <c r="O36" s="88">
        <v>579271.61450000003</v>
      </c>
      <c r="P36" s="89">
        <v>2709011.8434000001</v>
      </c>
      <c r="Q36" s="90">
        <v>331088.33189999999</v>
      </c>
      <c r="R36" s="91">
        <v>4382784.8415000001</v>
      </c>
      <c r="S36" s="88">
        <v>2028602.0001000001</v>
      </c>
      <c r="T36" s="89">
        <v>2052423.9443000001</v>
      </c>
      <c r="U36" s="92">
        <v>301758.8971</v>
      </c>
      <c r="V36" s="309"/>
    </row>
    <row r="37" spans="1:23" s="203" customFormat="1" ht="13.5" customHeight="1" x14ac:dyDescent="0.15">
      <c r="A37" s="205" t="s">
        <v>7</v>
      </c>
      <c r="B37" s="43"/>
      <c r="C37" s="71"/>
      <c r="D37" s="72"/>
      <c r="E37" s="73"/>
      <c r="F37" s="47"/>
      <c r="G37" s="71"/>
      <c r="H37" s="72"/>
      <c r="I37" s="73"/>
      <c r="J37" s="47"/>
      <c r="K37" s="71"/>
      <c r="L37" s="72"/>
      <c r="M37" s="73"/>
      <c r="N37" s="47"/>
      <c r="O37" s="71"/>
      <c r="P37" s="72"/>
      <c r="Q37" s="73"/>
      <c r="R37" s="47"/>
      <c r="S37" s="71"/>
      <c r="T37" s="72"/>
      <c r="U37" s="74"/>
    </row>
    <row r="38" spans="1:23" s="203" customFormat="1" ht="13.5" customHeight="1" x14ac:dyDescent="0.15">
      <c r="A38" s="205" t="s">
        <v>8</v>
      </c>
      <c r="B38" s="43"/>
      <c r="C38" s="71"/>
      <c r="D38" s="72"/>
      <c r="E38" s="73"/>
      <c r="F38" s="47"/>
      <c r="G38" s="71"/>
      <c r="H38" s="72"/>
      <c r="I38" s="73"/>
      <c r="J38" s="47"/>
      <c r="K38" s="71"/>
      <c r="L38" s="72"/>
      <c r="M38" s="73"/>
      <c r="N38" s="47"/>
      <c r="O38" s="71"/>
      <c r="P38" s="72"/>
      <c r="Q38" s="73"/>
      <c r="R38" s="47"/>
      <c r="S38" s="71"/>
      <c r="T38" s="72"/>
      <c r="U38" s="74"/>
    </row>
    <row r="39" spans="1:23" s="203" customFormat="1" ht="13.5" customHeight="1" x14ac:dyDescent="0.15">
      <c r="A39" s="205" t="s">
        <v>9</v>
      </c>
      <c r="B39" s="43"/>
      <c r="C39" s="71"/>
      <c r="D39" s="72"/>
      <c r="E39" s="73"/>
      <c r="F39" s="47"/>
      <c r="G39" s="71"/>
      <c r="H39" s="72"/>
      <c r="I39" s="73"/>
      <c r="J39" s="47"/>
      <c r="K39" s="71"/>
      <c r="L39" s="72"/>
      <c r="M39" s="73"/>
      <c r="N39" s="47"/>
      <c r="O39" s="71"/>
      <c r="P39" s="72"/>
      <c r="Q39" s="73"/>
      <c r="R39" s="47"/>
      <c r="S39" s="71"/>
      <c r="T39" s="72"/>
      <c r="U39" s="74"/>
    </row>
    <row r="40" spans="1:23" s="203" customFormat="1" ht="13.5" customHeight="1" x14ac:dyDescent="0.15">
      <c r="A40" s="205" t="s">
        <v>10</v>
      </c>
      <c r="B40" s="43"/>
      <c r="C40" s="71"/>
      <c r="D40" s="72"/>
      <c r="E40" s="73"/>
      <c r="F40" s="47"/>
      <c r="G40" s="71"/>
      <c r="H40" s="72"/>
      <c r="I40" s="73"/>
      <c r="J40" s="47"/>
      <c r="K40" s="71"/>
      <c r="L40" s="72"/>
      <c r="M40" s="73"/>
      <c r="N40" s="47"/>
      <c r="O40" s="71"/>
      <c r="P40" s="72"/>
      <c r="Q40" s="73"/>
      <c r="R40" s="47"/>
      <c r="S40" s="71"/>
      <c r="T40" s="72"/>
      <c r="U40" s="74"/>
    </row>
    <row r="41" spans="1:23" s="203" customFormat="1" ht="13.5" customHeight="1" x14ac:dyDescent="0.15">
      <c r="A41" s="205" t="s">
        <v>11</v>
      </c>
      <c r="B41" s="43"/>
      <c r="C41" s="71"/>
      <c r="D41" s="72"/>
      <c r="E41" s="73"/>
      <c r="F41" s="47"/>
      <c r="G41" s="71"/>
      <c r="H41" s="72"/>
      <c r="I41" s="73"/>
      <c r="J41" s="47"/>
      <c r="K41" s="71"/>
      <c r="L41" s="72"/>
      <c r="M41" s="73"/>
      <c r="N41" s="47"/>
      <c r="O41" s="71"/>
      <c r="P41" s="72"/>
      <c r="Q41" s="73"/>
      <c r="R41" s="47"/>
      <c r="S41" s="71"/>
      <c r="T41" s="72"/>
      <c r="U41" s="74"/>
    </row>
    <row r="42" spans="1:23" s="203" customFormat="1" ht="13.5" customHeight="1" x14ac:dyDescent="0.15">
      <c r="A42" s="205" t="s">
        <v>12</v>
      </c>
      <c r="B42" s="43"/>
      <c r="C42" s="71"/>
      <c r="D42" s="72"/>
      <c r="E42" s="73"/>
      <c r="F42" s="47"/>
      <c r="G42" s="71"/>
      <c r="H42" s="72"/>
      <c r="I42" s="73"/>
      <c r="J42" s="47"/>
      <c r="K42" s="71"/>
      <c r="L42" s="72"/>
      <c r="M42" s="73"/>
      <c r="N42" s="47"/>
      <c r="O42" s="71"/>
      <c r="P42" s="72"/>
      <c r="Q42" s="73"/>
      <c r="R42" s="47"/>
      <c r="S42" s="71"/>
      <c r="T42" s="72"/>
      <c r="U42" s="74"/>
    </row>
    <row r="43" spans="1:23" s="203" customFormat="1" ht="13.5" customHeight="1" x14ac:dyDescent="0.15">
      <c r="A43" s="205" t="s">
        <v>13</v>
      </c>
      <c r="B43" s="43"/>
      <c r="C43" s="71"/>
      <c r="D43" s="72"/>
      <c r="E43" s="73"/>
      <c r="F43" s="47"/>
      <c r="G43" s="71"/>
      <c r="H43" s="72"/>
      <c r="I43" s="73"/>
      <c r="J43" s="47"/>
      <c r="K43" s="71"/>
      <c r="L43" s="72"/>
      <c r="M43" s="73"/>
      <c r="N43" s="47"/>
      <c r="O43" s="71"/>
      <c r="P43" s="72"/>
      <c r="Q43" s="73"/>
      <c r="R43" s="47"/>
      <c r="S43" s="71"/>
      <c r="T43" s="72"/>
      <c r="U43" s="74"/>
    </row>
    <row r="44" spans="1:23" s="203" customFormat="1" ht="13.5" customHeight="1" x14ac:dyDescent="0.15">
      <c r="A44" s="205" t="s">
        <v>14</v>
      </c>
      <c r="B44" s="43"/>
      <c r="C44" s="71"/>
      <c r="D44" s="72"/>
      <c r="E44" s="73"/>
      <c r="F44" s="47"/>
      <c r="G44" s="71"/>
      <c r="H44" s="72"/>
      <c r="I44" s="73"/>
      <c r="J44" s="47"/>
      <c r="K44" s="71"/>
      <c r="L44" s="72"/>
      <c r="M44" s="73"/>
      <c r="N44" s="47"/>
      <c r="O44" s="71"/>
      <c r="P44" s="72"/>
      <c r="Q44" s="73"/>
      <c r="R44" s="47"/>
      <c r="S44" s="71"/>
      <c r="T44" s="72"/>
      <c r="U44" s="74"/>
    </row>
    <row r="45" spans="1:23" s="203" customFormat="1" ht="13.5" customHeight="1" x14ac:dyDescent="0.15">
      <c r="A45" s="205" t="s">
        <v>53</v>
      </c>
      <c r="B45" s="43"/>
      <c r="C45" s="71"/>
      <c r="D45" s="72"/>
      <c r="E45" s="73"/>
      <c r="F45" s="47"/>
      <c r="G45" s="71"/>
      <c r="H45" s="72"/>
      <c r="I45" s="73"/>
      <c r="J45" s="47"/>
      <c r="K45" s="71"/>
      <c r="L45" s="72"/>
      <c r="M45" s="73"/>
      <c r="N45" s="47"/>
      <c r="O45" s="71"/>
      <c r="P45" s="72"/>
      <c r="Q45" s="73"/>
      <c r="R45" s="47"/>
      <c r="S45" s="71"/>
      <c r="T45" s="72"/>
      <c r="U45" s="74"/>
    </row>
    <row r="46" spans="1:23" s="203" customFormat="1" ht="13.5" customHeight="1" x14ac:dyDescent="0.15">
      <c r="A46" s="205" t="s">
        <v>15</v>
      </c>
      <c r="B46" s="43"/>
      <c r="C46" s="71"/>
      <c r="D46" s="72"/>
      <c r="E46" s="73"/>
      <c r="F46" s="47"/>
      <c r="G46" s="71"/>
      <c r="H46" s="72"/>
      <c r="I46" s="73"/>
      <c r="J46" s="47"/>
      <c r="K46" s="71"/>
      <c r="L46" s="72"/>
      <c r="M46" s="73"/>
      <c r="N46" s="47"/>
      <c r="O46" s="71"/>
      <c r="P46" s="72"/>
      <c r="Q46" s="73"/>
      <c r="R46" s="47"/>
      <c r="S46" s="71"/>
      <c r="T46" s="72"/>
      <c r="U46" s="74"/>
    </row>
    <row r="47" spans="1:23" s="203" customFormat="1" ht="13.5" customHeight="1" thickBot="1" x14ac:dyDescent="0.2">
      <c r="A47" s="204" t="s">
        <v>16</v>
      </c>
      <c r="B47" s="94"/>
      <c r="C47" s="95"/>
      <c r="D47" s="96"/>
      <c r="E47" s="97"/>
      <c r="F47" s="98"/>
      <c r="G47" s="95"/>
      <c r="H47" s="96"/>
      <c r="I47" s="97"/>
      <c r="J47" s="98"/>
      <c r="K47" s="95"/>
      <c r="L47" s="96"/>
      <c r="M47" s="97"/>
      <c r="N47" s="98"/>
      <c r="O47" s="95"/>
      <c r="P47" s="96"/>
      <c r="Q47" s="97"/>
      <c r="R47" s="98"/>
      <c r="S47" s="95"/>
      <c r="T47" s="96"/>
      <c r="U47" s="99"/>
    </row>
    <row r="48" spans="1:23" ht="15" customHeight="1" x14ac:dyDescent="0.15">
      <c r="A48" s="202" t="s">
        <v>36</v>
      </c>
      <c r="U48" s="201"/>
    </row>
    <row r="50" spans="1:21" ht="13.5" customHeight="1" x14ac:dyDescent="0.15">
      <c r="A50" s="200" t="s">
        <v>0</v>
      </c>
      <c r="J50" s="200" t="s">
        <v>20</v>
      </c>
    </row>
    <row r="51" spans="1:21" ht="13.5" customHeight="1" x14ac:dyDescent="0.15">
      <c r="A51" s="202" t="s">
        <v>40</v>
      </c>
    </row>
    <row r="52" spans="1:21" ht="13.5" customHeight="1" thickBot="1" x14ac:dyDescent="0.2">
      <c r="B52" s="202" t="s">
        <v>41</v>
      </c>
      <c r="U52" s="252" t="s">
        <v>42</v>
      </c>
    </row>
    <row r="53" spans="1:21" ht="13.5" customHeight="1" x14ac:dyDescent="0.15">
      <c r="A53" s="251"/>
      <c r="B53" s="250" t="s">
        <v>21</v>
      </c>
      <c r="C53" s="249"/>
      <c r="D53" s="249"/>
      <c r="E53" s="249"/>
      <c r="F53" s="249"/>
      <c r="G53" s="249"/>
      <c r="H53" s="249"/>
      <c r="I53" s="249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7"/>
    </row>
    <row r="54" spans="1:21" ht="13.5" customHeight="1" x14ac:dyDescent="0.15">
      <c r="A54" s="243"/>
      <c r="B54" s="242"/>
      <c r="F54" s="246" t="s">
        <v>29</v>
      </c>
      <c r="G54" s="245"/>
      <c r="H54" s="245"/>
      <c r="I54" s="245"/>
      <c r="J54" s="238"/>
      <c r="K54" s="238"/>
      <c r="L54" s="238"/>
      <c r="M54" s="238"/>
      <c r="N54" s="238"/>
      <c r="O54" s="238"/>
      <c r="P54" s="238"/>
      <c r="Q54" s="237"/>
      <c r="R54" s="236" t="s">
        <v>30</v>
      </c>
      <c r="U54" s="244"/>
    </row>
    <row r="55" spans="1:21" ht="13.5" customHeight="1" x14ac:dyDescent="0.15">
      <c r="A55" s="243"/>
      <c r="B55" s="242"/>
      <c r="C55" s="235"/>
      <c r="D55" s="235"/>
      <c r="E55" s="235"/>
      <c r="F55" s="236"/>
      <c r="G55" s="235"/>
      <c r="H55" s="235"/>
      <c r="I55" s="241"/>
      <c r="J55" s="240" t="s">
        <v>1</v>
      </c>
      <c r="K55" s="239"/>
      <c r="L55" s="238"/>
      <c r="M55" s="237"/>
      <c r="N55" s="240" t="s">
        <v>22</v>
      </c>
      <c r="O55" s="239"/>
      <c r="P55" s="238"/>
      <c r="Q55" s="237"/>
      <c r="R55" s="236"/>
      <c r="S55" s="235"/>
      <c r="T55" s="235"/>
      <c r="U55" s="234"/>
    </row>
    <row r="56" spans="1:21" s="203" customFormat="1" ht="13.5" customHeight="1" x14ac:dyDescent="0.15">
      <c r="A56" s="227"/>
      <c r="B56" s="233"/>
      <c r="C56" s="230" t="s">
        <v>2</v>
      </c>
      <c r="D56" s="229" t="s">
        <v>3</v>
      </c>
      <c r="E56" s="232" t="s">
        <v>4</v>
      </c>
      <c r="F56" s="231"/>
      <c r="G56" s="230" t="s">
        <v>2</v>
      </c>
      <c r="H56" s="229" t="s">
        <v>3</v>
      </c>
      <c r="I56" s="232" t="s">
        <v>4</v>
      </c>
      <c r="J56" s="231"/>
      <c r="K56" s="230" t="s">
        <v>2</v>
      </c>
      <c r="L56" s="229" t="s">
        <v>3</v>
      </c>
      <c r="M56" s="232" t="s">
        <v>4</v>
      </c>
      <c r="N56" s="231"/>
      <c r="O56" s="230" t="s">
        <v>2</v>
      </c>
      <c r="P56" s="229" t="s">
        <v>3</v>
      </c>
      <c r="Q56" s="232" t="s">
        <v>4</v>
      </c>
      <c r="R56" s="231"/>
      <c r="S56" s="230" t="s">
        <v>2</v>
      </c>
      <c r="T56" s="229" t="s">
        <v>3</v>
      </c>
      <c r="U56" s="228" t="s">
        <v>4</v>
      </c>
    </row>
    <row r="57" spans="1:21" s="203" customFormat="1" ht="13.5" customHeight="1" x14ac:dyDescent="0.15">
      <c r="A57" s="227"/>
      <c r="B57" s="226"/>
      <c r="C57" s="223"/>
      <c r="D57" s="222" t="s">
        <v>5</v>
      </c>
      <c r="E57" s="225" t="s">
        <v>6</v>
      </c>
      <c r="F57" s="224"/>
      <c r="G57" s="224"/>
      <c r="H57" s="222" t="s">
        <v>5</v>
      </c>
      <c r="I57" s="225" t="s">
        <v>6</v>
      </c>
      <c r="J57" s="224"/>
      <c r="K57" s="223"/>
      <c r="L57" s="222" t="s">
        <v>5</v>
      </c>
      <c r="M57" s="225" t="s">
        <v>6</v>
      </c>
      <c r="N57" s="224"/>
      <c r="O57" s="223"/>
      <c r="P57" s="222" t="s">
        <v>5</v>
      </c>
      <c r="Q57" s="225" t="s">
        <v>6</v>
      </c>
      <c r="R57" s="224"/>
      <c r="S57" s="223"/>
      <c r="T57" s="222" t="s">
        <v>5</v>
      </c>
      <c r="U57" s="221" t="s">
        <v>6</v>
      </c>
    </row>
    <row r="58" spans="1:21" s="203" customFormat="1" ht="13.5" customHeight="1" thickBot="1" x14ac:dyDescent="0.2">
      <c r="A58" s="220"/>
      <c r="B58" s="219"/>
      <c r="C58" s="216"/>
      <c r="D58" s="215" t="s">
        <v>6</v>
      </c>
      <c r="E58" s="218"/>
      <c r="F58" s="217"/>
      <c r="G58" s="216"/>
      <c r="H58" s="215" t="s">
        <v>6</v>
      </c>
      <c r="I58" s="218"/>
      <c r="J58" s="217"/>
      <c r="K58" s="216"/>
      <c r="L58" s="215" t="s">
        <v>6</v>
      </c>
      <c r="M58" s="218"/>
      <c r="N58" s="217"/>
      <c r="O58" s="216"/>
      <c r="P58" s="215" t="s">
        <v>6</v>
      </c>
      <c r="Q58" s="218"/>
      <c r="R58" s="217"/>
      <c r="S58" s="216"/>
      <c r="T58" s="215" t="s">
        <v>6</v>
      </c>
      <c r="U58" s="214"/>
    </row>
    <row r="59" spans="1:21" s="203" customFormat="1" ht="13.5" customHeight="1" thickBot="1" x14ac:dyDescent="0.2">
      <c r="A59" s="209" t="s">
        <v>46</v>
      </c>
      <c r="B59" s="110" t="s">
        <v>55</v>
      </c>
      <c r="C59" s="111" t="s">
        <v>55</v>
      </c>
      <c r="D59" s="112" t="s">
        <v>55</v>
      </c>
      <c r="E59" s="112" t="s">
        <v>55</v>
      </c>
      <c r="F59" s="113" t="s">
        <v>55</v>
      </c>
      <c r="G59" s="111" t="s">
        <v>55</v>
      </c>
      <c r="H59" s="112" t="s">
        <v>55</v>
      </c>
      <c r="I59" s="114" t="s">
        <v>55</v>
      </c>
      <c r="J59" s="113" t="s">
        <v>55</v>
      </c>
      <c r="K59" s="111" t="s">
        <v>55</v>
      </c>
      <c r="L59" s="112" t="s">
        <v>55</v>
      </c>
      <c r="M59" s="114" t="s">
        <v>55</v>
      </c>
      <c r="N59" s="113" t="s">
        <v>55</v>
      </c>
      <c r="O59" s="111" t="s">
        <v>55</v>
      </c>
      <c r="P59" s="112" t="s">
        <v>55</v>
      </c>
      <c r="Q59" s="114" t="s">
        <v>55</v>
      </c>
      <c r="R59" s="113" t="s">
        <v>55</v>
      </c>
      <c r="S59" s="111" t="s">
        <v>55</v>
      </c>
      <c r="T59" s="112" t="s">
        <v>55</v>
      </c>
      <c r="U59" s="115" t="s">
        <v>55</v>
      </c>
    </row>
    <row r="60" spans="1:21" s="203" customFormat="1" ht="13.5" customHeight="1" thickTop="1" x14ac:dyDescent="0.15">
      <c r="A60" s="213" t="s">
        <v>61</v>
      </c>
      <c r="B60" s="117" t="s">
        <v>55</v>
      </c>
      <c r="C60" s="118" t="s">
        <v>55</v>
      </c>
      <c r="D60" s="119" t="s">
        <v>55</v>
      </c>
      <c r="E60" s="119" t="s">
        <v>55</v>
      </c>
      <c r="F60" s="120" t="s">
        <v>55</v>
      </c>
      <c r="G60" s="118" t="s">
        <v>55</v>
      </c>
      <c r="H60" s="119" t="s">
        <v>55</v>
      </c>
      <c r="I60" s="121" t="s">
        <v>55</v>
      </c>
      <c r="J60" s="120" t="s">
        <v>55</v>
      </c>
      <c r="K60" s="118" t="s">
        <v>55</v>
      </c>
      <c r="L60" s="119" t="s">
        <v>55</v>
      </c>
      <c r="M60" s="121" t="s">
        <v>55</v>
      </c>
      <c r="N60" s="120" t="s">
        <v>55</v>
      </c>
      <c r="O60" s="118" t="s">
        <v>55</v>
      </c>
      <c r="P60" s="119" t="s">
        <v>55</v>
      </c>
      <c r="Q60" s="121" t="s">
        <v>55</v>
      </c>
      <c r="R60" s="120" t="s">
        <v>55</v>
      </c>
      <c r="S60" s="118" t="s">
        <v>55</v>
      </c>
      <c r="T60" s="119" t="s">
        <v>55</v>
      </c>
      <c r="U60" s="122" t="s">
        <v>55</v>
      </c>
    </row>
    <row r="61" spans="1:21" s="203" customFormat="1" ht="13.5" customHeight="1" thickBot="1" x14ac:dyDescent="0.2">
      <c r="A61" s="209" t="s">
        <v>60</v>
      </c>
      <c r="B61" s="110">
        <v>16.971851318584214</v>
      </c>
      <c r="C61" s="111">
        <v>63.736739680028876</v>
      </c>
      <c r="D61" s="112">
        <v>8.6759300033949955</v>
      </c>
      <c r="E61" s="112">
        <v>-38.037391388904553</v>
      </c>
      <c r="F61" s="113">
        <v>4.7890246862072985</v>
      </c>
      <c r="G61" s="111">
        <v>24.753242332646792</v>
      </c>
      <c r="H61" s="112">
        <v>15.190018217875846</v>
      </c>
      <c r="I61" s="114">
        <v>-51.869692398176291</v>
      </c>
      <c r="J61" s="113">
        <v>8.3056280750990936</v>
      </c>
      <c r="K61" s="111">
        <v>25.659279704050803</v>
      </c>
      <c r="L61" s="112">
        <v>-34.117234565961994</v>
      </c>
      <c r="M61" s="114">
        <v>10.703199693982384</v>
      </c>
      <c r="N61" s="113">
        <v>3.4861514425246867</v>
      </c>
      <c r="O61" s="111">
        <v>23.13438848470517</v>
      </c>
      <c r="P61" s="112">
        <v>23.022532096219649</v>
      </c>
      <c r="Q61" s="114">
        <v>-59.86621975708443</v>
      </c>
      <c r="R61" s="113">
        <v>34.952544963829411</v>
      </c>
      <c r="S61" s="111">
        <v>118.8794975402287</v>
      </c>
      <c r="T61" s="112">
        <v>0.53354803821036967</v>
      </c>
      <c r="U61" s="115">
        <v>8.0391051261647277</v>
      </c>
    </row>
    <row r="62" spans="1:21" s="203" customFormat="1" ht="13.5" customHeight="1" thickTop="1" thickBot="1" x14ac:dyDescent="0.2">
      <c r="A62" s="209" t="s">
        <v>59</v>
      </c>
      <c r="B62" s="110" t="s">
        <v>55</v>
      </c>
      <c r="C62" s="111" t="s">
        <v>55</v>
      </c>
      <c r="D62" s="112" t="s">
        <v>55</v>
      </c>
      <c r="E62" s="112" t="s">
        <v>55</v>
      </c>
      <c r="F62" s="113" t="s">
        <v>55</v>
      </c>
      <c r="G62" s="111" t="s">
        <v>55</v>
      </c>
      <c r="H62" s="112" t="s">
        <v>55</v>
      </c>
      <c r="I62" s="114" t="s">
        <v>55</v>
      </c>
      <c r="J62" s="113" t="s">
        <v>55</v>
      </c>
      <c r="K62" s="111" t="s">
        <v>55</v>
      </c>
      <c r="L62" s="112" t="s">
        <v>55</v>
      </c>
      <c r="M62" s="114" t="s">
        <v>55</v>
      </c>
      <c r="N62" s="113" t="s">
        <v>55</v>
      </c>
      <c r="O62" s="111" t="s">
        <v>55</v>
      </c>
      <c r="P62" s="112" t="s">
        <v>55</v>
      </c>
      <c r="Q62" s="114" t="s">
        <v>55</v>
      </c>
      <c r="R62" s="113" t="s">
        <v>55</v>
      </c>
      <c r="S62" s="111" t="s">
        <v>55</v>
      </c>
      <c r="T62" s="112" t="s">
        <v>55</v>
      </c>
      <c r="U62" s="115" t="s">
        <v>55</v>
      </c>
    </row>
    <row r="63" spans="1:21" s="203" customFormat="1" ht="13.5" customHeight="1" thickTop="1" x14ac:dyDescent="0.15">
      <c r="A63" s="212" t="s">
        <v>58</v>
      </c>
      <c r="B63" s="117" t="s">
        <v>55</v>
      </c>
      <c r="C63" s="123" t="s">
        <v>55</v>
      </c>
      <c r="D63" s="124" t="s">
        <v>55</v>
      </c>
      <c r="E63" s="125" t="s">
        <v>55</v>
      </c>
      <c r="F63" s="120" t="s">
        <v>55</v>
      </c>
      <c r="G63" s="123" t="s">
        <v>55</v>
      </c>
      <c r="H63" s="124" t="s">
        <v>55</v>
      </c>
      <c r="I63" s="125" t="s">
        <v>55</v>
      </c>
      <c r="J63" s="120" t="s">
        <v>55</v>
      </c>
      <c r="K63" s="123" t="s">
        <v>55</v>
      </c>
      <c r="L63" s="124" t="s">
        <v>55</v>
      </c>
      <c r="M63" s="125" t="s">
        <v>55</v>
      </c>
      <c r="N63" s="120" t="s">
        <v>55</v>
      </c>
      <c r="O63" s="123" t="s">
        <v>55</v>
      </c>
      <c r="P63" s="124" t="s">
        <v>55</v>
      </c>
      <c r="Q63" s="125" t="s">
        <v>55</v>
      </c>
      <c r="R63" s="120" t="s">
        <v>55</v>
      </c>
      <c r="S63" s="123" t="s">
        <v>55</v>
      </c>
      <c r="T63" s="124" t="s">
        <v>55</v>
      </c>
      <c r="U63" s="126" t="s">
        <v>55</v>
      </c>
    </row>
    <row r="64" spans="1:21" s="203" customFormat="1" ht="13.5" customHeight="1" thickBot="1" x14ac:dyDescent="0.2">
      <c r="A64" s="211" t="s">
        <v>57</v>
      </c>
      <c r="B64" s="103">
        <v>2.5349671067365023</v>
      </c>
      <c r="C64" s="104">
        <v>14.44619630683826</v>
      </c>
      <c r="D64" s="105">
        <v>-0.65507389525308213</v>
      </c>
      <c r="E64" s="107">
        <v>-13.920512007328469</v>
      </c>
      <c r="F64" s="106">
        <v>6.2070519971669569E-2</v>
      </c>
      <c r="G64" s="104">
        <v>9.4141979352386755</v>
      </c>
      <c r="H64" s="105">
        <v>5.4561210212483502E-2</v>
      </c>
      <c r="I64" s="107">
        <v>-27.24663467561021</v>
      </c>
      <c r="J64" s="106">
        <v>6.2180472111234195</v>
      </c>
      <c r="K64" s="104">
        <v>17.965485779848933</v>
      </c>
      <c r="L64" s="105">
        <v>-21.693850600340625</v>
      </c>
      <c r="M64" s="107">
        <v>-7.1664333593559064</v>
      </c>
      <c r="N64" s="106">
        <v>-2.6110522233296791</v>
      </c>
      <c r="O64" s="104">
        <v>-6.6818479529894148</v>
      </c>
      <c r="P64" s="105">
        <v>3.3722408980544998</v>
      </c>
      <c r="Q64" s="107">
        <v>-32.069245044582942</v>
      </c>
      <c r="R64" s="106">
        <v>7.4452429022515645</v>
      </c>
      <c r="S64" s="104">
        <v>25.693275020435479</v>
      </c>
      <c r="T64" s="105">
        <v>-1.9623652684829409</v>
      </c>
      <c r="U64" s="108">
        <v>15.214833933931743</v>
      </c>
    </row>
    <row r="65" spans="1:21" s="203" customFormat="1" ht="13.5" customHeight="1" thickTop="1" x14ac:dyDescent="0.15">
      <c r="A65" s="210" t="s">
        <v>37</v>
      </c>
      <c r="B65" s="127" t="s">
        <v>55</v>
      </c>
      <c r="C65" s="128" t="s">
        <v>55</v>
      </c>
      <c r="D65" s="129" t="s">
        <v>55</v>
      </c>
      <c r="E65" s="130" t="s">
        <v>55</v>
      </c>
      <c r="F65" s="131" t="s">
        <v>55</v>
      </c>
      <c r="G65" s="128" t="s">
        <v>55</v>
      </c>
      <c r="H65" s="129" t="s">
        <v>55</v>
      </c>
      <c r="I65" s="130" t="s">
        <v>55</v>
      </c>
      <c r="J65" s="131" t="s">
        <v>55</v>
      </c>
      <c r="K65" s="128" t="s">
        <v>55</v>
      </c>
      <c r="L65" s="129" t="s">
        <v>55</v>
      </c>
      <c r="M65" s="130" t="s">
        <v>55</v>
      </c>
      <c r="N65" s="131" t="s">
        <v>55</v>
      </c>
      <c r="O65" s="128" t="s">
        <v>55</v>
      </c>
      <c r="P65" s="129" t="s">
        <v>55</v>
      </c>
      <c r="Q65" s="130" t="s">
        <v>55</v>
      </c>
      <c r="R65" s="131" t="s">
        <v>55</v>
      </c>
      <c r="S65" s="128" t="s">
        <v>55</v>
      </c>
      <c r="T65" s="129" t="s">
        <v>55</v>
      </c>
      <c r="U65" s="132" t="s">
        <v>55</v>
      </c>
    </row>
    <row r="66" spans="1:21" s="203" customFormat="1" ht="13.5" customHeight="1" x14ac:dyDescent="0.15">
      <c r="A66" s="205" t="s">
        <v>43</v>
      </c>
      <c r="B66" s="133" t="s">
        <v>55</v>
      </c>
      <c r="C66" s="134" t="s">
        <v>55</v>
      </c>
      <c r="D66" s="135" t="s">
        <v>55</v>
      </c>
      <c r="E66" s="136" t="s">
        <v>55</v>
      </c>
      <c r="F66" s="137" t="s">
        <v>55</v>
      </c>
      <c r="G66" s="134" t="s">
        <v>55</v>
      </c>
      <c r="H66" s="135" t="s">
        <v>55</v>
      </c>
      <c r="I66" s="136" t="s">
        <v>55</v>
      </c>
      <c r="J66" s="137" t="s">
        <v>55</v>
      </c>
      <c r="K66" s="134" t="s">
        <v>55</v>
      </c>
      <c r="L66" s="135" t="s">
        <v>55</v>
      </c>
      <c r="M66" s="136" t="s">
        <v>55</v>
      </c>
      <c r="N66" s="137" t="s">
        <v>55</v>
      </c>
      <c r="O66" s="134" t="s">
        <v>55</v>
      </c>
      <c r="P66" s="135" t="s">
        <v>55</v>
      </c>
      <c r="Q66" s="136" t="s">
        <v>55</v>
      </c>
      <c r="R66" s="137" t="s">
        <v>55</v>
      </c>
      <c r="S66" s="134" t="s">
        <v>55</v>
      </c>
      <c r="T66" s="135" t="s">
        <v>55</v>
      </c>
      <c r="U66" s="138" t="s">
        <v>55</v>
      </c>
    </row>
    <row r="67" spans="1:21" s="203" customFormat="1" ht="13.5" customHeight="1" x14ac:dyDescent="0.15">
      <c r="A67" s="205" t="s">
        <v>44</v>
      </c>
      <c r="B67" s="133" t="s">
        <v>55</v>
      </c>
      <c r="C67" s="134" t="s">
        <v>55</v>
      </c>
      <c r="D67" s="135" t="s">
        <v>55</v>
      </c>
      <c r="E67" s="136" t="s">
        <v>55</v>
      </c>
      <c r="F67" s="137" t="s">
        <v>55</v>
      </c>
      <c r="G67" s="134" t="s">
        <v>55</v>
      </c>
      <c r="H67" s="135" t="s">
        <v>55</v>
      </c>
      <c r="I67" s="136" t="s">
        <v>55</v>
      </c>
      <c r="J67" s="137" t="s">
        <v>55</v>
      </c>
      <c r="K67" s="134" t="s">
        <v>55</v>
      </c>
      <c r="L67" s="135" t="s">
        <v>55</v>
      </c>
      <c r="M67" s="136" t="s">
        <v>55</v>
      </c>
      <c r="N67" s="137" t="s">
        <v>55</v>
      </c>
      <c r="O67" s="134" t="s">
        <v>55</v>
      </c>
      <c r="P67" s="135" t="s">
        <v>55</v>
      </c>
      <c r="Q67" s="136" t="s">
        <v>55</v>
      </c>
      <c r="R67" s="137" t="s">
        <v>55</v>
      </c>
      <c r="S67" s="134" t="s">
        <v>55</v>
      </c>
      <c r="T67" s="135" t="s">
        <v>55</v>
      </c>
      <c r="U67" s="138" t="s">
        <v>55</v>
      </c>
    </row>
    <row r="68" spans="1:21" s="203" customFormat="1" ht="13.5" customHeight="1" x14ac:dyDescent="0.15">
      <c r="A68" s="205" t="s">
        <v>45</v>
      </c>
      <c r="B68" s="133">
        <v>-1.6023313634367042</v>
      </c>
      <c r="C68" s="134">
        <v>1.7595450138913122</v>
      </c>
      <c r="D68" s="135">
        <v>-3.2048816872420929</v>
      </c>
      <c r="E68" s="136">
        <v>-2.4994011336138726</v>
      </c>
      <c r="F68" s="137">
        <v>-1.1170819432068271</v>
      </c>
      <c r="G68" s="134">
        <v>6.1925596151235425</v>
      </c>
      <c r="H68" s="135">
        <v>-3.3572119481377172</v>
      </c>
      <c r="I68" s="136">
        <v>-13.38236902094954</v>
      </c>
      <c r="J68" s="137">
        <v>5.7651699528180842</v>
      </c>
      <c r="K68" s="134">
        <v>16.385051997533395</v>
      </c>
      <c r="L68" s="135">
        <v>-18.770075540511044</v>
      </c>
      <c r="M68" s="136">
        <v>-11.938956406486639</v>
      </c>
      <c r="N68" s="137">
        <v>-4.2214393062759541</v>
      </c>
      <c r="O68" s="134">
        <v>-13.205820331450866</v>
      </c>
      <c r="P68" s="135">
        <v>-1.0277611535589415</v>
      </c>
      <c r="Q68" s="136">
        <v>-13.835426589751862</v>
      </c>
      <c r="R68" s="137">
        <v>-2.6566980092663073</v>
      </c>
      <c r="S68" s="134">
        <v>-9.5234970535580032</v>
      </c>
      <c r="T68" s="135">
        <v>-2.8907034335742168</v>
      </c>
      <c r="U68" s="138">
        <v>17.4367627092969</v>
      </c>
    </row>
    <row r="69" spans="1:21" s="203" customFormat="1" ht="13.5" customHeight="1" thickBot="1" x14ac:dyDescent="0.2">
      <c r="A69" s="209" t="s">
        <v>56</v>
      </c>
      <c r="B69" s="110"/>
      <c r="C69" s="139"/>
      <c r="D69" s="140"/>
      <c r="E69" s="141"/>
      <c r="F69" s="113"/>
      <c r="G69" s="139"/>
      <c r="H69" s="140"/>
      <c r="I69" s="141"/>
      <c r="J69" s="113"/>
      <c r="K69" s="139"/>
      <c r="L69" s="140"/>
      <c r="M69" s="141"/>
      <c r="N69" s="113"/>
      <c r="O69" s="139"/>
      <c r="P69" s="140"/>
      <c r="Q69" s="141"/>
      <c r="R69" s="113"/>
      <c r="S69" s="139"/>
      <c r="T69" s="140"/>
      <c r="U69" s="142"/>
    </row>
    <row r="70" spans="1:21" s="203" customFormat="1" ht="13.5" hidden="1" customHeight="1" thickTop="1" x14ac:dyDescent="0.15">
      <c r="A70" s="205" t="s">
        <v>26</v>
      </c>
      <c r="B70" s="133" t="s">
        <v>55</v>
      </c>
      <c r="C70" s="134" t="s">
        <v>55</v>
      </c>
      <c r="D70" s="135" t="s">
        <v>55</v>
      </c>
      <c r="E70" s="136" t="s">
        <v>55</v>
      </c>
      <c r="F70" s="137" t="s">
        <v>55</v>
      </c>
      <c r="G70" s="134" t="s">
        <v>55</v>
      </c>
      <c r="H70" s="135" t="s">
        <v>55</v>
      </c>
      <c r="I70" s="136" t="s">
        <v>55</v>
      </c>
      <c r="J70" s="137" t="s">
        <v>55</v>
      </c>
      <c r="K70" s="134" t="s">
        <v>55</v>
      </c>
      <c r="L70" s="135" t="s">
        <v>55</v>
      </c>
      <c r="M70" s="136" t="s">
        <v>55</v>
      </c>
      <c r="N70" s="137" t="s">
        <v>55</v>
      </c>
      <c r="O70" s="134" t="s">
        <v>55</v>
      </c>
      <c r="P70" s="135" t="s">
        <v>55</v>
      </c>
      <c r="Q70" s="136" t="s">
        <v>55</v>
      </c>
      <c r="R70" s="137" t="s">
        <v>55</v>
      </c>
      <c r="S70" s="134" t="s">
        <v>55</v>
      </c>
      <c r="T70" s="135" t="s">
        <v>55</v>
      </c>
      <c r="U70" s="138" t="s">
        <v>55</v>
      </c>
    </row>
    <row r="71" spans="1:21" s="203" customFormat="1" ht="13.5" hidden="1" customHeight="1" x14ac:dyDescent="0.15">
      <c r="A71" s="205" t="s">
        <v>15</v>
      </c>
      <c r="B71" s="133" t="s">
        <v>55</v>
      </c>
      <c r="C71" s="134" t="s">
        <v>55</v>
      </c>
      <c r="D71" s="135" t="s">
        <v>55</v>
      </c>
      <c r="E71" s="136" t="s">
        <v>55</v>
      </c>
      <c r="F71" s="137" t="s">
        <v>55</v>
      </c>
      <c r="G71" s="134" t="s">
        <v>55</v>
      </c>
      <c r="H71" s="135" t="s">
        <v>55</v>
      </c>
      <c r="I71" s="136" t="s">
        <v>55</v>
      </c>
      <c r="J71" s="137" t="s">
        <v>55</v>
      </c>
      <c r="K71" s="134" t="s">
        <v>55</v>
      </c>
      <c r="L71" s="135" t="s">
        <v>55</v>
      </c>
      <c r="M71" s="136" t="s">
        <v>55</v>
      </c>
      <c r="N71" s="137" t="s">
        <v>55</v>
      </c>
      <c r="O71" s="134" t="s">
        <v>55</v>
      </c>
      <c r="P71" s="135" t="s">
        <v>55</v>
      </c>
      <c r="Q71" s="136" t="s">
        <v>55</v>
      </c>
      <c r="R71" s="137" t="s">
        <v>55</v>
      </c>
      <c r="S71" s="134" t="s">
        <v>55</v>
      </c>
      <c r="T71" s="135" t="s">
        <v>55</v>
      </c>
      <c r="U71" s="138" t="s">
        <v>55</v>
      </c>
    </row>
    <row r="72" spans="1:21" s="203" customFormat="1" ht="13.5" hidden="1" customHeight="1" x14ac:dyDescent="0.15">
      <c r="A72" s="207" t="s">
        <v>16</v>
      </c>
      <c r="B72" s="143" t="s">
        <v>55</v>
      </c>
      <c r="C72" s="144" t="s">
        <v>55</v>
      </c>
      <c r="D72" s="145" t="s">
        <v>55</v>
      </c>
      <c r="E72" s="146" t="s">
        <v>55</v>
      </c>
      <c r="F72" s="147" t="s">
        <v>55</v>
      </c>
      <c r="G72" s="144" t="s">
        <v>55</v>
      </c>
      <c r="H72" s="145" t="s">
        <v>55</v>
      </c>
      <c r="I72" s="146" t="s">
        <v>55</v>
      </c>
      <c r="J72" s="147" t="s">
        <v>55</v>
      </c>
      <c r="K72" s="144" t="s">
        <v>55</v>
      </c>
      <c r="L72" s="145" t="s">
        <v>55</v>
      </c>
      <c r="M72" s="146" t="s">
        <v>55</v>
      </c>
      <c r="N72" s="147" t="s">
        <v>55</v>
      </c>
      <c r="O72" s="144" t="s">
        <v>55</v>
      </c>
      <c r="P72" s="145" t="s">
        <v>55</v>
      </c>
      <c r="Q72" s="146" t="s">
        <v>55</v>
      </c>
      <c r="R72" s="147" t="s">
        <v>55</v>
      </c>
      <c r="S72" s="144" t="s">
        <v>55</v>
      </c>
      <c r="T72" s="145" t="s">
        <v>55</v>
      </c>
      <c r="U72" s="148" t="s">
        <v>55</v>
      </c>
    </row>
    <row r="73" spans="1:21" s="203" customFormat="1" ht="13.5" customHeight="1" thickTop="1" x14ac:dyDescent="0.15">
      <c r="A73" s="208" t="s">
        <v>38</v>
      </c>
      <c r="B73" s="150" t="s">
        <v>55</v>
      </c>
      <c r="C73" s="151" t="s">
        <v>55</v>
      </c>
      <c r="D73" s="152" t="s">
        <v>55</v>
      </c>
      <c r="E73" s="153" t="s">
        <v>55</v>
      </c>
      <c r="F73" s="154" t="s">
        <v>55</v>
      </c>
      <c r="G73" s="151" t="s">
        <v>55</v>
      </c>
      <c r="H73" s="152" t="s">
        <v>55</v>
      </c>
      <c r="I73" s="153" t="s">
        <v>55</v>
      </c>
      <c r="J73" s="154" t="s">
        <v>55</v>
      </c>
      <c r="K73" s="151" t="s">
        <v>55</v>
      </c>
      <c r="L73" s="152" t="s">
        <v>55</v>
      </c>
      <c r="M73" s="153" t="s">
        <v>55</v>
      </c>
      <c r="N73" s="154" t="s">
        <v>55</v>
      </c>
      <c r="O73" s="151" t="s">
        <v>55</v>
      </c>
      <c r="P73" s="152" t="s">
        <v>55</v>
      </c>
      <c r="Q73" s="153" t="s">
        <v>55</v>
      </c>
      <c r="R73" s="154" t="s">
        <v>55</v>
      </c>
      <c r="S73" s="151" t="s">
        <v>55</v>
      </c>
      <c r="T73" s="152" t="s">
        <v>55</v>
      </c>
      <c r="U73" s="155" t="s">
        <v>55</v>
      </c>
    </row>
    <row r="74" spans="1:21" s="203" customFormat="1" ht="13.5" customHeight="1" x14ac:dyDescent="0.15">
      <c r="A74" s="205" t="s">
        <v>7</v>
      </c>
      <c r="B74" s="133" t="s">
        <v>55</v>
      </c>
      <c r="C74" s="134" t="s">
        <v>55</v>
      </c>
      <c r="D74" s="135" t="s">
        <v>55</v>
      </c>
      <c r="E74" s="136" t="s">
        <v>55</v>
      </c>
      <c r="F74" s="137" t="s">
        <v>55</v>
      </c>
      <c r="G74" s="134" t="s">
        <v>55</v>
      </c>
      <c r="H74" s="135" t="s">
        <v>55</v>
      </c>
      <c r="I74" s="136" t="s">
        <v>55</v>
      </c>
      <c r="J74" s="137" t="s">
        <v>55</v>
      </c>
      <c r="K74" s="134" t="s">
        <v>55</v>
      </c>
      <c r="L74" s="135" t="s">
        <v>55</v>
      </c>
      <c r="M74" s="136" t="s">
        <v>55</v>
      </c>
      <c r="N74" s="137" t="s">
        <v>55</v>
      </c>
      <c r="O74" s="134" t="s">
        <v>55</v>
      </c>
      <c r="P74" s="135" t="s">
        <v>55</v>
      </c>
      <c r="Q74" s="136" t="s">
        <v>55</v>
      </c>
      <c r="R74" s="137" t="s">
        <v>55</v>
      </c>
      <c r="S74" s="134" t="s">
        <v>55</v>
      </c>
      <c r="T74" s="135" t="s">
        <v>55</v>
      </c>
      <c r="U74" s="138" t="s">
        <v>55</v>
      </c>
    </row>
    <row r="75" spans="1:21" s="203" customFormat="1" ht="13.5" customHeight="1" x14ac:dyDescent="0.15">
      <c r="A75" s="205" t="s">
        <v>8</v>
      </c>
      <c r="B75" s="133" t="s">
        <v>55</v>
      </c>
      <c r="C75" s="134" t="s">
        <v>55</v>
      </c>
      <c r="D75" s="135" t="s">
        <v>55</v>
      </c>
      <c r="E75" s="136" t="s">
        <v>55</v>
      </c>
      <c r="F75" s="137" t="s">
        <v>55</v>
      </c>
      <c r="G75" s="134" t="s">
        <v>55</v>
      </c>
      <c r="H75" s="135" t="s">
        <v>55</v>
      </c>
      <c r="I75" s="136" t="s">
        <v>55</v>
      </c>
      <c r="J75" s="137" t="s">
        <v>55</v>
      </c>
      <c r="K75" s="134" t="s">
        <v>55</v>
      </c>
      <c r="L75" s="135" t="s">
        <v>55</v>
      </c>
      <c r="M75" s="136" t="s">
        <v>55</v>
      </c>
      <c r="N75" s="137" t="s">
        <v>55</v>
      </c>
      <c r="O75" s="134" t="s">
        <v>55</v>
      </c>
      <c r="P75" s="135" t="s">
        <v>55</v>
      </c>
      <c r="Q75" s="136" t="s">
        <v>55</v>
      </c>
      <c r="R75" s="137" t="s">
        <v>55</v>
      </c>
      <c r="S75" s="134" t="s">
        <v>55</v>
      </c>
      <c r="T75" s="135" t="s">
        <v>55</v>
      </c>
      <c r="U75" s="138" t="s">
        <v>55</v>
      </c>
    </row>
    <row r="76" spans="1:21" s="203" customFormat="1" ht="13.5" customHeight="1" x14ac:dyDescent="0.15">
      <c r="A76" s="205" t="s">
        <v>9</v>
      </c>
      <c r="B76" s="133" t="s">
        <v>55</v>
      </c>
      <c r="C76" s="134" t="s">
        <v>55</v>
      </c>
      <c r="D76" s="135" t="s">
        <v>55</v>
      </c>
      <c r="E76" s="136" t="s">
        <v>55</v>
      </c>
      <c r="F76" s="137" t="s">
        <v>55</v>
      </c>
      <c r="G76" s="134" t="s">
        <v>55</v>
      </c>
      <c r="H76" s="135" t="s">
        <v>55</v>
      </c>
      <c r="I76" s="136" t="s">
        <v>55</v>
      </c>
      <c r="J76" s="137" t="s">
        <v>55</v>
      </c>
      <c r="K76" s="134" t="s">
        <v>55</v>
      </c>
      <c r="L76" s="135" t="s">
        <v>55</v>
      </c>
      <c r="M76" s="136" t="s">
        <v>55</v>
      </c>
      <c r="N76" s="137" t="s">
        <v>55</v>
      </c>
      <c r="O76" s="134" t="s">
        <v>55</v>
      </c>
      <c r="P76" s="135" t="s">
        <v>55</v>
      </c>
      <c r="Q76" s="136" t="s">
        <v>55</v>
      </c>
      <c r="R76" s="137" t="s">
        <v>55</v>
      </c>
      <c r="S76" s="134" t="s">
        <v>55</v>
      </c>
      <c r="T76" s="135" t="s">
        <v>55</v>
      </c>
      <c r="U76" s="138" t="s">
        <v>55</v>
      </c>
    </row>
    <row r="77" spans="1:21" s="203" customFormat="1" ht="13.5" customHeight="1" x14ac:dyDescent="0.15">
      <c r="A77" s="205" t="s">
        <v>10</v>
      </c>
      <c r="B77" s="133" t="s">
        <v>55</v>
      </c>
      <c r="C77" s="134" t="s">
        <v>55</v>
      </c>
      <c r="D77" s="135" t="s">
        <v>55</v>
      </c>
      <c r="E77" s="136" t="s">
        <v>55</v>
      </c>
      <c r="F77" s="137" t="s">
        <v>55</v>
      </c>
      <c r="G77" s="134" t="s">
        <v>55</v>
      </c>
      <c r="H77" s="135" t="s">
        <v>55</v>
      </c>
      <c r="I77" s="136" t="s">
        <v>55</v>
      </c>
      <c r="J77" s="137" t="s">
        <v>55</v>
      </c>
      <c r="K77" s="134" t="s">
        <v>55</v>
      </c>
      <c r="L77" s="135" t="s">
        <v>55</v>
      </c>
      <c r="M77" s="136" t="s">
        <v>55</v>
      </c>
      <c r="N77" s="137" t="s">
        <v>55</v>
      </c>
      <c r="O77" s="134" t="s">
        <v>55</v>
      </c>
      <c r="P77" s="135" t="s">
        <v>55</v>
      </c>
      <c r="Q77" s="136" t="s">
        <v>55</v>
      </c>
      <c r="R77" s="137" t="s">
        <v>55</v>
      </c>
      <c r="S77" s="134" t="s">
        <v>55</v>
      </c>
      <c r="T77" s="135" t="s">
        <v>55</v>
      </c>
      <c r="U77" s="138" t="s">
        <v>55</v>
      </c>
    </row>
    <row r="78" spans="1:21" s="203" customFormat="1" ht="13.5" customHeight="1" x14ac:dyDescent="0.15">
      <c r="A78" s="205" t="s">
        <v>11</v>
      </c>
      <c r="B78" s="133" t="s">
        <v>55</v>
      </c>
      <c r="C78" s="134" t="s">
        <v>55</v>
      </c>
      <c r="D78" s="135" t="s">
        <v>55</v>
      </c>
      <c r="E78" s="136" t="s">
        <v>55</v>
      </c>
      <c r="F78" s="137" t="s">
        <v>55</v>
      </c>
      <c r="G78" s="134" t="s">
        <v>55</v>
      </c>
      <c r="H78" s="135" t="s">
        <v>55</v>
      </c>
      <c r="I78" s="136" t="s">
        <v>55</v>
      </c>
      <c r="J78" s="137" t="s">
        <v>55</v>
      </c>
      <c r="K78" s="134" t="s">
        <v>55</v>
      </c>
      <c r="L78" s="135" t="s">
        <v>55</v>
      </c>
      <c r="M78" s="136" t="s">
        <v>55</v>
      </c>
      <c r="N78" s="137" t="s">
        <v>55</v>
      </c>
      <c r="O78" s="134" t="s">
        <v>55</v>
      </c>
      <c r="P78" s="135" t="s">
        <v>55</v>
      </c>
      <c r="Q78" s="136" t="s">
        <v>55</v>
      </c>
      <c r="R78" s="137" t="s">
        <v>55</v>
      </c>
      <c r="S78" s="134" t="s">
        <v>55</v>
      </c>
      <c r="T78" s="135" t="s">
        <v>55</v>
      </c>
      <c r="U78" s="138" t="s">
        <v>55</v>
      </c>
    </row>
    <row r="79" spans="1:21" s="203" customFormat="1" ht="13.5" customHeight="1" x14ac:dyDescent="0.15">
      <c r="A79" s="205" t="s">
        <v>12</v>
      </c>
      <c r="B79" s="133" t="s">
        <v>55</v>
      </c>
      <c r="C79" s="134" t="s">
        <v>55</v>
      </c>
      <c r="D79" s="135" t="s">
        <v>55</v>
      </c>
      <c r="E79" s="136" t="s">
        <v>55</v>
      </c>
      <c r="F79" s="137" t="s">
        <v>55</v>
      </c>
      <c r="G79" s="134" t="s">
        <v>55</v>
      </c>
      <c r="H79" s="135" t="s">
        <v>55</v>
      </c>
      <c r="I79" s="136" t="s">
        <v>55</v>
      </c>
      <c r="J79" s="137" t="s">
        <v>55</v>
      </c>
      <c r="K79" s="134" t="s">
        <v>55</v>
      </c>
      <c r="L79" s="135" t="s">
        <v>55</v>
      </c>
      <c r="M79" s="136" t="s">
        <v>55</v>
      </c>
      <c r="N79" s="137" t="s">
        <v>55</v>
      </c>
      <c r="O79" s="134" t="s">
        <v>55</v>
      </c>
      <c r="P79" s="135" t="s">
        <v>55</v>
      </c>
      <c r="Q79" s="136" t="s">
        <v>55</v>
      </c>
      <c r="R79" s="137" t="s">
        <v>55</v>
      </c>
      <c r="S79" s="134" t="s">
        <v>55</v>
      </c>
      <c r="T79" s="135" t="s">
        <v>55</v>
      </c>
      <c r="U79" s="138" t="s">
        <v>55</v>
      </c>
    </row>
    <row r="80" spans="1:21" s="203" customFormat="1" ht="13.5" customHeight="1" x14ac:dyDescent="0.15">
      <c r="A80" s="205" t="s">
        <v>13</v>
      </c>
      <c r="B80" s="133" t="s">
        <v>55</v>
      </c>
      <c r="C80" s="134" t="s">
        <v>55</v>
      </c>
      <c r="D80" s="135" t="s">
        <v>55</v>
      </c>
      <c r="E80" s="136" t="s">
        <v>55</v>
      </c>
      <c r="F80" s="137" t="s">
        <v>55</v>
      </c>
      <c r="G80" s="134" t="s">
        <v>55</v>
      </c>
      <c r="H80" s="135" t="s">
        <v>55</v>
      </c>
      <c r="I80" s="136" t="s">
        <v>55</v>
      </c>
      <c r="J80" s="137" t="s">
        <v>55</v>
      </c>
      <c r="K80" s="134" t="s">
        <v>55</v>
      </c>
      <c r="L80" s="135" t="s">
        <v>55</v>
      </c>
      <c r="M80" s="136" t="s">
        <v>55</v>
      </c>
      <c r="N80" s="137" t="s">
        <v>55</v>
      </c>
      <c r="O80" s="134" t="s">
        <v>55</v>
      </c>
      <c r="P80" s="135" t="s">
        <v>55</v>
      </c>
      <c r="Q80" s="136" t="s">
        <v>55</v>
      </c>
      <c r="R80" s="137" t="s">
        <v>55</v>
      </c>
      <c r="S80" s="134" t="s">
        <v>55</v>
      </c>
      <c r="T80" s="135" t="s">
        <v>55</v>
      </c>
      <c r="U80" s="138" t="s">
        <v>55</v>
      </c>
    </row>
    <row r="81" spans="1:21" s="203" customFormat="1" ht="13.5" customHeight="1" x14ac:dyDescent="0.15">
      <c r="A81" s="205" t="s">
        <v>14</v>
      </c>
      <c r="B81" s="133" t="s">
        <v>55</v>
      </c>
      <c r="C81" s="134" t="s">
        <v>55</v>
      </c>
      <c r="D81" s="135" t="s">
        <v>55</v>
      </c>
      <c r="E81" s="136" t="s">
        <v>55</v>
      </c>
      <c r="F81" s="137" t="s">
        <v>55</v>
      </c>
      <c r="G81" s="134" t="s">
        <v>55</v>
      </c>
      <c r="H81" s="135" t="s">
        <v>55</v>
      </c>
      <c r="I81" s="136" t="s">
        <v>55</v>
      </c>
      <c r="J81" s="137" t="s">
        <v>55</v>
      </c>
      <c r="K81" s="134" t="s">
        <v>55</v>
      </c>
      <c r="L81" s="135" t="s">
        <v>55</v>
      </c>
      <c r="M81" s="136" t="s">
        <v>55</v>
      </c>
      <c r="N81" s="137" t="s">
        <v>55</v>
      </c>
      <c r="O81" s="134" t="s">
        <v>55</v>
      </c>
      <c r="P81" s="135" t="s">
        <v>55</v>
      </c>
      <c r="Q81" s="136" t="s">
        <v>55</v>
      </c>
      <c r="R81" s="137" t="s">
        <v>55</v>
      </c>
      <c r="S81" s="134" t="s">
        <v>55</v>
      </c>
      <c r="T81" s="135" t="s">
        <v>55</v>
      </c>
      <c r="U81" s="138" t="s">
        <v>55</v>
      </c>
    </row>
    <row r="82" spans="1:21" s="203" customFormat="1" ht="13.5" customHeight="1" x14ac:dyDescent="0.15">
      <c r="A82" s="205" t="s">
        <v>39</v>
      </c>
      <c r="B82" s="133">
        <v>-1.6033551501321597</v>
      </c>
      <c r="C82" s="134">
        <v>1.7676214560038659</v>
      </c>
      <c r="D82" s="135">
        <v>-3.9044987742038728</v>
      </c>
      <c r="E82" s="136">
        <v>2.9013095670062086</v>
      </c>
      <c r="F82" s="137">
        <v>0.6295466963116354</v>
      </c>
      <c r="G82" s="134">
        <v>12.960848187309736</v>
      </c>
      <c r="H82" s="135">
        <v>-6.1314058860680092</v>
      </c>
      <c r="I82" s="136">
        <v>6.5865381125299223</v>
      </c>
      <c r="J82" s="137">
        <v>18.017423509296691</v>
      </c>
      <c r="K82" s="134">
        <v>20.4883957860348</v>
      </c>
      <c r="L82" s="135">
        <v>8.5096165090430986</v>
      </c>
      <c r="M82" s="136">
        <v>32.57839230840068</v>
      </c>
      <c r="N82" s="137">
        <v>-5.9167376662146012</v>
      </c>
      <c r="O82" s="134">
        <v>-0.51793622077650525</v>
      </c>
      <c r="P82" s="135">
        <v>-7.9867592564186225</v>
      </c>
      <c r="Q82" s="136">
        <v>1.8896657212079049</v>
      </c>
      <c r="R82" s="137">
        <v>-5.3079694318701911</v>
      </c>
      <c r="S82" s="134">
        <v>-16.956312245459799</v>
      </c>
      <c r="T82" s="135">
        <v>-0.12440829176254908</v>
      </c>
      <c r="U82" s="138">
        <v>-2.2191544415864399</v>
      </c>
    </row>
    <row r="83" spans="1:21" s="203" customFormat="1" ht="13.5" customHeight="1" x14ac:dyDescent="0.15">
      <c r="A83" s="205" t="s">
        <v>15</v>
      </c>
      <c r="B83" s="133">
        <v>-8.0205210462035552</v>
      </c>
      <c r="C83" s="134">
        <v>-3.9522586423602348</v>
      </c>
      <c r="D83" s="135">
        <v>-11.741432585616678</v>
      </c>
      <c r="E83" s="136">
        <v>4.3734780443807892</v>
      </c>
      <c r="F83" s="137">
        <v>-9.1386126094402158</v>
      </c>
      <c r="G83" s="134">
        <v>0.10733320070291086</v>
      </c>
      <c r="H83" s="135">
        <v>-11.115882999376254</v>
      </c>
      <c r="I83" s="136">
        <v>-22.648093048668585</v>
      </c>
      <c r="J83" s="137">
        <v>-4.170891998677746</v>
      </c>
      <c r="K83" s="134">
        <v>15.88454380052265</v>
      </c>
      <c r="L83" s="135">
        <v>-38.037891843792302</v>
      </c>
      <c r="M83" s="136">
        <v>-13.827804959708146</v>
      </c>
      <c r="N83" s="137">
        <v>-11.107584172160799</v>
      </c>
      <c r="O83" s="134">
        <v>-23.175860760501791</v>
      </c>
      <c r="P83" s="135">
        <v>-6.4573410678452063</v>
      </c>
      <c r="Q83" s="136">
        <v>-25.673926038126154</v>
      </c>
      <c r="R83" s="137">
        <v>-5.901627457796323</v>
      </c>
      <c r="S83" s="134">
        <v>-11.88907095330714</v>
      </c>
      <c r="T83" s="135">
        <v>-12.891588621268653</v>
      </c>
      <c r="U83" s="138">
        <v>61.506018808686008</v>
      </c>
    </row>
    <row r="84" spans="1:21" s="203" customFormat="1" ht="13.5" customHeight="1" x14ac:dyDescent="0.15">
      <c r="A84" s="207" t="s">
        <v>16</v>
      </c>
      <c r="B84" s="143">
        <v>2.2432009947578138</v>
      </c>
      <c r="C84" s="144">
        <v>4.5721671003956033</v>
      </c>
      <c r="D84" s="145">
        <v>2.7274345384978034</v>
      </c>
      <c r="E84" s="146">
        <v>-9.8838123405407856</v>
      </c>
      <c r="F84" s="147">
        <v>2.4219251327531452</v>
      </c>
      <c r="G84" s="144">
        <v>6.3189685084528406</v>
      </c>
      <c r="H84" s="145">
        <v>2.5357372717169397</v>
      </c>
      <c r="I84" s="146">
        <v>-16.229732958630493</v>
      </c>
      <c r="J84" s="147">
        <v>5.9730084848565639</v>
      </c>
      <c r="K84" s="144">
        <v>15.20472081548823</v>
      </c>
      <c r="L84" s="145">
        <v>-17.010585844854845</v>
      </c>
      <c r="M84" s="146">
        <v>-22.435747437240281</v>
      </c>
      <c r="N84" s="147">
        <v>0.58201159841060246</v>
      </c>
      <c r="O84" s="144">
        <v>-13.016099874583929</v>
      </c>
      <c r="P84" s="145">
        <v>5.4720349514919349</v>
      </c>
      <c r="Q84" s="146">
        <v>-13.968360119099515</v>
      </c>
      <c r="R84" s="147">
        <v>1.7509589975762907</v>
      </c>
      <c r="S84" s="144">
        <v>-1.8700274953138489</v>
      </c>
      <c r="T84" s="145">
        <v>3.2057855276271141</v>
      </c>
      <c r="U84" s="148">
        <v>2.4186530318146708</v>
      </c>
    </row>
    <row r="85" spans="1:21" s="203" customFormat="1" ht="13.5" customHeight="1" x14ac:dyDescent="0.15">
      <c r="A85" s="206" t="s">
        <v>54</v>
      </c>
      <c r="B85" s="156">
        <v>16.971851318584456</v>
      </c>
      <c r="C85" s="157">
        <v>63.736739680028819</v>
      </c>
      <c r="D85" s="158">
        <v>8.6759300033947966</v>
      </c>
      <c r="E85" s="159">
        <v>-38.037391388904517</v>
      </c>
      <c r="F85" s="160">
        <v>4.7890246862076964</v>
      </c>
      <c r="G85" s="157">
        <v>24.753242332646536</v>
      </c>
      <c r="H85" s="158">
        <v>15.190018217875732</v>
      </c>
      <c r="I85" s="159">
        <v>-51.869692398176326</v>
      </c>
      <c r="J85" s="160">
        <v>8.3056280750990936</v>
      </c>
      <c r="K85" s="157">
        <v>25.659279704050618</v>
      </c>
      <c r="L85" s="158">
        <v>-34.117234565961965</v>
      </c>
      <c r="M85" s="159">
        <v>10.703199693982256</v>
      </c>
      <c r="N85" s="160">
        <v>3.4861514425246014</v>
      </c>
      <c r="O85" s="157">
        <v>23.134388484705255</v>
      </c>
      <c r="P85" s="158">
        <v>23.022532096219649</v>
      </c>
      <c r="Q85" s="159">
        <v>-59.866219757084437</v>
      </c>
      <c r="R85" s="160">
        <v>34.952544963829382</v>
      </c>
      <c r="S85" s="157">
        <v>118.87949754022884</v>
      </c>
      <c r="T85" s="158">
        <v>0.5335480382102844</v>
      </c>
      <c r="U85" s="161">
        <v>8.0391051261645288</v>
      </c>
    </row>
    <row r="86" spans="1:21" s="203" customFormat="1" ht="13.5" customHeight="1" x14ac:dyDescent="0.15">
      <c r="A86" s="205" t="s">
        <v>7</v>
      </c>
      <c r="B86" s="133"/>
      <c r="C86" s="134"/>
      <c r="D86" s="135"/>
      <c r="E86" s="136"/>
      <c r="F86" s="137"/>
      <c r="G86" s="134"/>
      <c r="H86" s="135"/>
      <c r="I86" s="136"/>
      <c r="J86" s="137"/>
      <c r="K86" s="134"/>
      <c r="L86" s="135"/>
      <c r="M86" s="136"/>
      <c r="N86" s="137"/>
      <c r="O86" s="134"/>
      <c r="P86" s="135"/>
      <c r="Q86" s="136"/>
      <c r="R86" s="137"/>
      <c r="S86" s="134"/>
      <c r="T86" s="135"/>
      <c r="U86" s="138"/>
    </row>
    <row r="87" spans="1:21" s="203" customFormat="1" ht="13.5" customHeight="1" x14ac:dyDescent="0.15">
      <c r="A87" s="205" t="s">
        <v>8</v>
      </c>
      <c r="B87" s="133"/>
      <c r="C87" s="134"/>
      <c r="D87" s="135"/>
      <c r="E87" s="136"/>
      <c r="F87" s="137"/>
      <c r="G87" s="134"/>
      <c r="H87" s="135"/>
      <c r="I87" s="136"/>
      <c r="J87" s="137"/>
      <c r="K87" s="134"/>
      <c r="L87" s="135"/>
      <c r="M87" s="136"/>
      <c r="N87" s="137"/>
      <c r="O87" s="134"/>
      <c r="P87" s="135"/>
      <c r="Q87" s="136"/>
      <c r="R87" s="137"/>
      <c r="S87" s="134"/>
      <c r="T87" s="135"/>
      <c r="U87" s="138"/>
    </row>
    <row r="88" spans="1:21" s="203" customFormat="1" ht="13.5" customHeight="1" x14ac:dyDescent="0.15">
      <c r="A88" s="205" t="s">
        <v>9</v>
      </c>
      <c r="B88" s="133"/>
      <c r="C88" s="134"/>
      <c r="D88" s="135"/>
      <c r="E88" s="136"/>
      <c r="F88" s="137"/>
      <c r="G88" s="134"/>
      <c r="H88" s="135"/>
      <c r="I88" s="136"/>
      <c r="J88" s="137"/>
      <c r="K88" s="134"/>
      <c r="L88" s="135"/>
      <c r="M88" s="136"/>
      <c r="N88" s="137"/>
      <c r="O88" s="134"/>
      <c r="P88" s="135"/>
      <c r="Q88" s="136"/>
      <c r="R88" s="137"/>
      <c r="S88" s="134"/>
      <c r="T88" s="135"/>
      <c r="U88" s="138"/>
    </row>
    <row r="89" spans="1:21" s="203" customFormat="1" ht="13.5" customHeight="1" x14ac:dyDescent="0.15">
      <c r="A89" s="205" t="s">
        <v>10</v>
      </c>
      <c r="B89" s="133"/>
      <c r="C89" s="134"/>
      <c r="D89" s="135"/>
      <c r="E89" s="136"/>
      <c r="F89" s="137"/>
      <c r="G89" s="134"/>
      <c r="H89" s="135"/>
      <c r="I89" s="136"/>
      <c r="J89" s="137"/>
      <c r="K89" s="134"/>
      <c r="L89" s="135"/>
      <c r="M89" s="136"/>
      <c r="N89" s="137"/>
      <c r="O89" s="134"/>
      <c r="P89" s="135"/>
      <c r="Q89" s="136"/>
      <c r="R89" s="137"/>
      <c r="S89" s="134"/>
      <c r="T89" s="135"/>
      <c r="U89" s="138"/>
    </row>
    <row r="90" spans="1:21" s="203" customFormat="1" ht="13.5" customHeight="1" x14ac:dyDescent="0.15">
      <c r="A90" s="205" t="s">
        <v>11</v>
      </c>
      <c r="B90" s="133"/>
      <c r="C90" s="134"/>
      <c r="D90" s="135"/>
      <c r="E90" s="136"/>
      <c r="F90" s="137"/>
      <c r="G90" s="134"/>
      <c r="H90" s="135"/>
      <c r="I90" s="136"/>
      <c r="J90" s="137"/>
      <c r="K90" s="134"/>
      <c r="L90" s="135"/>
      <c r="M90" s="136"/>
      <c r="N90" s="137"/>
      <c r="O90" s="134"/>
      <c r="P90" s="135"/>
      <c r="Q90" s="136"/>
      <c r="R90" s="137"/>
      <c r="S90" s="134"/>
      <c r="T90" s="135"/>
      <c r="U90" s="138"/>
    </row>
    <row r="91" spans="1:21" s="203" customFormat="1" ht="13.5" customHeight="1" x14ac:dyDescent="0.15">
      <c r="A91" s="205" t="s">
        <v>12</v>
      </c>
      <c r="B91" s="133"/>
      <c r="C91" s="134"/>
      <c r="D91" s="135"/>
      <c r="E91" s="136"/>
      <c r="F91" s="137"/>
      <c r="G91" s="134"/>
      <c r="H91" s="135"/>
      <c r="I91" s="136"/>
      <c r="J91" s="137"/>
      <c r="K91" s="134"/>
      <c r="L91" s="135"/>
      <c r="M91" s="136"/>
      <c r="N91" s="137"/>
      <c r="O91" s="134"/>
      <c r="P91" s="135"/>
      <c r="Q91" s="136"/>
      <c r="R91" s="137"/>
      <c r="S91" s="134"/>
      <c r="T91" s="135"/>
      <c r="U91" s="138"/>
    </row>
    <row r="92" spans="1:21" s="203" customFormat="1" ht="13.5" customHeight="1" x14ac:dyDescent="0.15">
      <c r="A92" s="205" t="s">
        <v>13</v>
      </c>
      <c r="B92" s="133"/>
      <c r="C92" s="134"/>
      <c r="D92" s="135"/>
      <c r="E92" s="136"/>
      <c r="F92" s="137"/>
      <c r="G92" s="134"/>
      <c r="H92" s="135"/>
      <c r="I92" s="136"/>
      <c r="J92" s="137"/>
      <c r="K92" s="134"/>
      <c r="L92" s="135"/>
      <c r="M92" s="136"/>
      <c r="N92" s="137"/>
      <c r="O92" s="134"/>
      <c r="P92" s="135"/>
      <c r="Q92" s="136"/>
      <c r="R92" s="137"/>
      <c r="S92" s="134"/>
      <c r="T92" s="135"/>
      <c r="U92" s="138"/>
    </row>
    <row r="93" spans="1:21" s="203" customFormat="1" ht="13.5" customHeight="1" x14ac:dyDescent="0.15">
      <c r="A93" s="205" t="s">
        <v>14</v>
      </c>
      <c r="B93" s="133"/>
      <c r="C93" s="134"/>
      <c r="D93" s="135"/>
      <c r="E93" s="136"/>
      <c r="F93" s="137"/>
      <c r="G93" s="134"/>
      <c r="H93" s="135"/>
      <c r="I93" s="136"/>
      <c r="J93" s="137"/>
      <c r="K93" s="134"/>
      <c r="L93" s="135"/>
      <c r="M93" s="136"/>
      <c r="N93" s="137"/>
      <c r="O93" s="134"/>
      <c r="P93" s="135"/>
      <c r="Q93" s="136"/>
      <c r="R93" s="137"/>
      <c r="S93" s="134"/>
      <c r="T93" s="135"/>
      <c r="U93" s="138"/>
    </row>
    <row r="94" spans="1:21" s="203" customFormat="1" ht="13.5" customHeight="1" x14ac:dyDescent="0.15">
      <c r="A94" s="205" t="s">
        <v>53</v>
      </c>
      <c r="B94" s="133"/>
      <c r="C94" s="134"/>
      <c r="D94" s="135"/>
      <c r="E94" s="136"/>
      <c r="F94" s="137"/>
      <c r="G94" s="134"/>
      <c r="H94" s="135"/>
      <c r="I94" s="136"/>
      <c r="J94" s="137"/>
      <c r="K94" s="134"/>
      <c r="L94" s="135"/>
      <c r="M94" s="136"/>
      <c r="N94" s="137"/>
      <c r="O94" s="134"/>
      <c r="P94" s="135"/>
      <c r="Q94" s="136"/>
      <c r="R94" s="137"/>
      <c r="S94" s="134"/>
      <c r="T94" s="135"/>
      <c r="U94" s="138"/>
    </row>
    <row r="95" spans="1:21" s="203" customFormat="1" ht="13.5" customHeight="1" x14ac:dyDescent="0.15">
      <c r="A95" s="205" t="s">
        <v>15</v>
      </c>
      <c r="B95" s="133"/>
      <c r="C95" s="134"/>
      <c r="D95" s="135"/>
      <c r="E95" s="136"/>
      <c r="F95" s="137"/>
      <c r="G95" s="134"/>
      <c r="H95" s="135"/>
      <c r="I95" s="136"/>
      <c r="J95" s="137"/>
      <c r="K95" s="134"/>
      <c r="L95" s="135"/>
      <c r="M95" s="136"/>
      <c r="N95" s="137"/>
      <c r="O95" s="134"/>
      <c r="P95" s="135"/>
      <c r="Q95" s="136"/>
      <c r="R95" s="137"/>
      <c r="S95" s="134"/>
      <c r="T95" s="135"/>
      <c r="U95" s="138"/>
    </row>
    <row r="96" spans="1:21" s="203" customFormat="1" ht="13.5" customHeight="1" thickBot="1" x14ac:dyDescent="0.2">
      <c r="A96" s="204" t="s">
        <v>16</v>
      </c>
      <c r="B96" s="162"/>
      <c r="C96" s="163"/>
      <c r="D96" s="164"/>
      <c r="E96" s="165"/>
      <c r="F96" s="166"/>
      <c r="G96" s="163"/>
      <c r="H96" s="164"/>
      <c r="I96" s="165"/>
      <c r="J96" s="166"/>
      <c r="K96" s="163"/>
      <c r="L96" s="164"/>
      <c r="M96" s="165"/>
      <c r="N96" s="166"/>
      <c r="O96" s="163"/>
      <c r="P96" s="164"/>
      <c r="Q96" s="165"/>
      <c r="R96" s="166"/>
      <c r="S96" s="163"/>
      <c r="T96" s="164"/>
      <c r="U96" s="167"/>
    </row>
    <row r="97" spans="1:21" ht="15" customHeight="1" x14ac:dyDescent="0.15">
      <c r="A97" s="202" t="s">
        <v>36</v>
      </c>
      <c r="U97" s="201"/>
    </row>
  </sheetData>
  <phoneticPr fontId="2"/>
  <pageMargins left="0.39370078740157483" right="0.39370078740157483" top="0.98425196850393704" bottom="0.39370078740157483" header="0.51200000000000001" footer="0.51200000000000001"/>
  <pageSetup paperSize="9" scale="75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FAQ</vt:lpstr>
      <vt:lpstr>試算</vt:lpstr>
      <vt:lpstr>新旧相対比の時系列</vt:lpstr>
      <vt:lpstr>旧方式</vt:lpstr>
      <vt:lpstr>新方式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nuhdhhvscmdtvjfcst43</cp:lastModifiedBy>
  <dcterms:created xsi:type="dcterms:W3CDTF">2003-08-05T08:32:35Z</dcterms:created>
  <dcterms:modified xsi:type="dcterms:W3CDTF">2022-01-27T02:47:03Z</dcterms:modified>
</cp:coreProperties>
</file>